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7380"/>
  </bookViews>
  <sheets>
    <sheet name="TWES for pust" sheetId="14" r:id="rId1"/>
    <sheet name="Arkusz1" sheetId="11" r:id="rId2"/>
  </sheets>
  <definedNames>
    <definedName name="_xlnm._FilterDatabase" localSheetId="0" hidden="1">'TWES for pust'!$A$7:$C$493</definedName>
    <definedName name="_xlnm.Criteria" localSheetId="0">'TWES for pust'!#REF!</definedName>
    <definedName name="_xlnm.Print_Area" localSheetId="0">'TWES for pust'!$A$1:$F$493</definedName>
    <definedName name="Przedmiar" localSheetId="0">#REF!</definedName>
    <definedName name="Przedmiar">#REF!</definedName>
    <definedName name="_xlnm.Print_Titles" localSheetId="0">'TWES for pust'!$7:$7</definedName>
  </definedNames>
  <calcPr calcId="145621"/>
</workbook>
</file>

<file path=xl/calcChain.xml><?xml version="1.0" encoding="utf-8"?>
<calcChain xmlns="http://schemas.openxmlformats.org/spreadsheetml/2006/main">
  <c r="D271" i="14" l="1"/>
  <c r="E304" i="14"/>
  <c r="F304" i="14" s="1"/>
  <c r="E352" i="14" l="1"/>
  <c r="F352" i="14" s="1"/>
  <c r="E236" i="14" l="1"/>
  <c r="F236" i="14" s="1"/>
  <c r="E237" i="14" l="1"/>
  <c r="D238" i="14"/>
  <c r="E491" i="14" l="1"/>
  <c r="F491" i="14" s="1"/>
  <c r="E492" i="14"/>
  <c r="F492" i="14" s="1"/>
  <c r="E383" i="14" l="1"/>
  <c r="E402" i="14"/>
  <c r="E401" i="14"/>
  <c r="E400" i="14"/>
  <c r="E399" i="14"/>
  <c r="F399" i="14" s="1"/>
  <c r="E398" i="14"/>
  <c r="E397" i="14"/>
  <c r="D395" i="14"/>
  <c r="E490" i="14"/>
  <c r="D486" i="14"/>
  <c r="F490" i="14" l="1"/>
  <c r="F401" i="14"/>
  <c r="F402" i="14"/>
  <c r="F400" i="14"/>
  <c r="F398" i="14"/>
  <c r="F397" i="14"/>
  <c r="D477" i="14"/>
  <c r="D471" i="14"/>
  <c r="D462" i="14"/>
  <c r="D459" i="14"/>
  <c r="D451" i="14"/>
  <c r="D445" i="14"/>
  <c r="E452" i="14"/>
  <c r="E453" i="14"/>
  <c r="E454" i="14"/>
  <c r="E455" i="14"/>
  <c r="E457" i="14"/>
  <c r="E458" i="14"/>
  <c r="E460" i="14"/>
  <c r="E461" i="14"/>
  <c r="E463" i="14"/>
  <c r="E464" i="14"/>
  <c r="E465" i="14"/>
  <c r="E466" i="14"/>
  <c r="E467" i="14"/>
  <c r="E468" i="14"/>
  <c r="E469" i="14"/>
  <c r="E470" i="14"/>
  <c r="E472" i="14"/>
  <c r="E473" i="14"/>
  <c r="E474" i="14"/>
  <c r="E475" i="14"/>
  <c r="E476" i="14"/>
  <c r="E478" i="14"/>
  <c r="E479" i="14"/>
  <c r="E480" i="14"/>
  <c r="E481" i="14"/>
  <c r="E482" i="14"/>
  <c r="E483" i="14"/>
  <c r="E484" i="14"/>
  <c r="E485" i="14"/>
  <c r="E446" i="14"/>
  <c r="E447" i="14"/>
  <c r="E448" i="14"/>
  <c r="E449" i="14"/>
  <c r="E378" i="14"/>
  <c r="E379" i="14"/>
  <c r="E380" i="14"/>
  <c r="E381" i="14"/>
  <c r="E377" i="14"/>
  <c r="D376" i="14"/>
  <c r="E366" i="14"/>
  <c r="E370" i="14"/>
  <c r="E371" i="14"/>
  <c r="E372" i="14"/>
  <c r="E355" i="14"/>
  <c r="E356" i="14"/>
  <c r="E357" i="14"/>
  <c r="E358" i="14"/>
  <c r="E359" i="14"/>
  <c r="E360" i="14"/>
  <c r="E354" i="14"/>
  <c r="D353" i="14"/>
  <c r="D361" i="14"/>
  <c r="D456" i="14" l="1"/>
  <c r="E477" i="14"/>
  <c r="E353" i="14"/>
  <c r="F371" i="14"/>
  <c r="F378" i="14"/>
  <c r="F482" i="14"/>
  <c r="F473" i="14"/>
  <c r="F464" i="14"/>
  <c r="F458" i="14"/>
  <c r="F453" i="14"/>
  <c r="F356" i="14"/>
  <c r="F381" i="14"/>
  <c r="F485" i="14"/>
  <c r="F476" i="14"/>
  <c r="F472" i="14"/>
  <c r="F463" i="14"/>
  <c r="F457" i="14"/>
  <c r="F452" i="14"/>
  <c r="F359" i="14"/>
  <c r="F355" i="14"/>
  <c r="F380" i="14"/>
  <c r="F448" i="14"/>
  <c r="F484" i="14"/>
  <c r="F480" i="14"/>
  <c r="F475" i="14"/>
  <c r="F470" i="14"/>
  <c r="F466" i="14"/>
  <c r="F461" i="14"/>
  <c r="F455" i="14"/>
  <c r="D443" i="14"/>
  <c r="F357" i="14"/>
  <c r="F377" i="14"/>
  <c r="E376" i="14"/>
  <c r="F446" i="14"/>
  <c r="F468" i="14"/>
  <c r="F360" i="14"/>
  <c r="F370" i="14"/>
  <c r="F449" i="14"/>
  <c r="F481" i="14"/>
  <c r="F467" i="14"/>
  <c r="F358" i="14"/>
  <c r="F372" i="14"/>
  <c r="F379" i="14"/>
  <c r="F447" i="14"/>
  <c r="F483" i="14"/>
  <c r="F479" i="14"/>
  <c r="F474" i="14"/>
  <c r="F469" i="14"/>
  <c r="F465" i="14"/>
  <c r="F460" i="14"/>
  <c r="F454" i="14"/>
  <c r="F478" i="14"/>
  <c r="E462" i="14"/>
  <c r="E445" i="14"/>
  <c r="E451" i="14"/>
  <c r="E471" i="14"/>
  <c r="E459" i="14"/>
  <c r="F366" i="14"/>
  <c r="F354" i="14"/>
  <c r="E374" i="14"/>
  <c r="E375" i="14"/>
  <c r="E362" i="14"/>
  <c r="E363" i="14"/>
  <c r="E364" i="14"/>
  <c r="E365" i="14"/>
  <c r="E367" i="14"/>
  <c r="E368" i="14"/>
  <c r="E369" i="14"/>
  <c r="E373" i="14"/>
  <c r="F451" i="14" l="1"/>
  <c r="F477" i="14"/>
  <c r="F373" i="14"/>
  <c r="F368" i="14"/>
  <c r="F363" i="14"/>
  <c r="F353" i="14"/>
  <c r="F459" i="14"/>
  <c r="F462" i="14"/>
  <c r="F375" i="14"/>
  <c r="F369" i="14"/>
  <c r="F364" i="14"/>
  <c r="F445" i="14"/>
  <c r="F367" i="14"/>
  <c r="F362" i="14"/>
  <c r="E361" i="14"/>
  <c r="D450" i="14"/>
  <c r="F376" i="14"/>
  <c r="F471" i="14"/>
  <c r="F365" i="14"/>
  <c r="F374" i="14"/>
  <c r="E456" i="14"/>
  <c r="E450" i="14" s="1"/>
  <c r="D442" i="14" l="1"/>
  <c r="F361" i="14"/>
  <c r="F456" i="14"/>
  <c r="F450" i="14" s="1"/>
  <c r="E489" i="14"/>
  <c r="E488" i="14"/>
  <c r="E487" i="14"/>
  <c r="E444" i="14"/>
  <c r="D351" i="14" l="1"/>
  <c r="F489" i="14"/>
  <c r="F487" i="14"/>
  <c r="E486" i="14"/>
  <c r="F444" i="14"/>
  <c r="E443" i="14"/>
  <c r="F488" i="14"/>
  <c r="E442" i="14" l="1"/>
  <c r="F443" i="14"/>
  <c r="F486" i="14"/>
  <c r="E298" i="14"/>
  <c r="E299" i="14"/>
  <c r="E300" i="14"/>
  <c r="E301" i="14"/>
  <c r="E302" i="14"/>
  <c r="E303" i="14"/>
  <c r="F302" i="14" l="1"/>
  <c r="F298" i="14"/>
  <c r="E297" i="14"/>
  <c r="F301" i="14"/>
  <c r="F442" i="14"/>
  <c r="F300" i="14"/>
  <c r="F303" i="14"/>
  <c r="F299" i="14"/>
  <c r="D284" i="14"/>
  <c r="E285" i="14"/>
  <c r="E286" i="14"/>
  <c r="E287" i="14"/>
  <c r="E288" i="14"/>
  <c r="E289" i="14"/>
  <c r="E290" i="14"/>
  <c r="E291" i="14"/>
  <c r="E292" i="14"/>
  <c r="E293" i="14"/>
  <c r="F290" i="14" l="1"/>
  <c r="F286" i="14"/>
  <c r="F297" i="14"/>
  <c r="F293" i="14"/>
  <c r="F289" i="14"/>
  <c r="F285" i="14"/>
  <c r="E284" i="14"/>
  <c r="F292" i="14"/>
  <c r="F288" i="14"/>
  <c r="D283" i="14"/>
  <c r="F291" i="14"/>
  <c r="F287" i="14"/>
  <c r="D297" i="14"/>
  <c r="E294" i="14"/>
  <c r="E295" i="14"/>
  <c r="E261" i="14"/>
  <c r="E262" i="14"/>
  <c r="E263" i="14"/>
  <c r="E264" i="14"/>
  <c r="E265" i="14"/>
  <c r="E266" i="14"/>
  <c r="E267" i="14"/>
  <c r="D260" i="14"/>
  <c r="D252" i="14"/>
  <c r="E254" i="14"/>
  <c r="E255" i="14"/>
  <c r="E256" i="14"/>
  <c r="E257" i="14"/>
  <c r="E258" i="14"/>
  <c r="E259" i="14"/>
  <c r="E253" i="14"/>
  <c r="D251" i="14" l="1"/>
  <c r="E252" i="14"/>
  <c r="F256" i="14"/>
  <c r="F264" i="14"/>
  <c r="F259" i="14"/>
  <c r="F255" i="14"/>
  <c r="F267" i="14"/>
  <c r="F263" i="14"/>
  <c r="F294" i="14"/>
  <c r="F258" i="14"/>
  <c r="F254" i="14"/>
  <c r="F266" i="14"/>
  <c r="F262" i="14"/>
  <c r="E283" i="14"/>
  <c r="F265" i="14"/>
  <c r="F261" i="14"/>
  <c r="E260" i="14"/>
  <c r="F284" i="14"/>
  <c r="F257" i="14"/>
  <c r="F295" i="14"/>
  <c r="F253" i="14"/>
  <c r="D226" i="14"/>
  <c r="E227" i="14"/>
  <c r="E228" i="14"/>
  <c r="E229" i="14"/>
  <c r="E230" i="14"/>
  <c r="E231" i="14"/>
  <c r="E232" i="14"/>
  <c r="D167" i="14"/>
  <c r="E168" i="14"/>
  <c r="E169" i="14"/>
  <c r="E170" i="14"/>
  <c r="E171" i="14"/>
  <c r="E172" i="14"/>
  <c r="E173" i="14"/>
  <c r="E157" i="14"/>
  <c r="E158" i="14"/>
  <c r="E159" i="14"/>
  <c r="E160" i="14"/>
  <c r="E161" i="14"/>
  <c r="E162" i="14"/>
  <c r="D156" i="14"/>
  <c r="D146" i="14"/>
  <c r="E147" i="14"/>
  <c r="F283" i="14" l="1"/>
  <c r="F158" i="14"/>
  <c r="F161" i="14"/>
  <c r="F170" i="14"/>
  <c r="F228" i="14"/>
  <c r="F260" i="14"/>
  <c r="F160" i="14"/>
  <c r="F173" i="14"/>
  <c r="F169" i="14"/>
  <c r="F231" i="14"/>
  <c r="F227" i="14"/>
  <c r="F159" i="14"/>
  <c r="F172" i="14"/>
  <c r="F230" i="14"/>
  <c r="F252" i="14"/>
  <c r="D166" i="14"/>
  <c r="F157" i="14"/>
  <c r="F232" i="14"/>
  <c r="F162" i="14"/>
  <c r="F171" i="14"/>
  <c r="F229" i="14"/>
  <c r="F147" i="14"/>
  <c r="E167" i="14"/>
  <c r="E226" i="14"/>
  <c r="E156" i="14"/>
  <c r="F168" i="14"/>
  <c r="E149" i="14"/>
  <c r="E150" i="14"/>
  <c r="E151" i="14"/>
  <c r="E152" i="14"/>
  <c r="E148" i="14"/>
  <c r="E143" i="14"/>
  <c r="E144" i="14"/>
  <c r="E145" i="14"/>
  <c r="F156" i="14" l="1"/>
  <c r="F151" i="14"/>
  <c r="F143" i="14"/>
  <c r="F150" i="14"/>
  <c r="F167" i="14"/>
  <c r="F144" i="14"/>
  <c r="F149" i="14"/>
  <c r="F226" i="14"/>
  <c r="F145" i="14"/>
  <c r="F152" i="14"/>
  <c r="E146" i="14"/>
  <c r="E142" i="14"/>
  <c r="F148" i="14"/>
  <c r="F142" i="14" l="1"/>
  <c r="F146" i="14"/>
  <c r="D142" i="14"/>
  <c r="D141" i="14" l="1"/>
  <c r="D120" i="14" l="1"/>
  <c r="E441" i="14" l="1"/>
  <c r="F441" i="14" l="1"/>
  <c r="D308" i="14"/>
  <c r="E14" i="14" l="1"/>
  <c r="E21" i="14"/>
  <c r="E23" i="14"/>
  <c r="E24" i="14"/>
  <c r="E25" i="14"/>
  <c r="E17" i="14"/>
  <c r="D440" i="14"/>
  <c r="E106" i="14"/>
  <c r="E107" i="14"/>
  <c r="E108" i="14"/>
  <c r="E109" i="14"/>
  <c r="E112" i="14"/>
  <c r="E113" i="14"/>
  <c r="E114" i="14"/>
  <c r="E117" i="14"/>
  <c r="E118" i="14"/>
  <c r="E116" i="14"/>
  <c r="E111" i="14"/>
  <c r="E105" i="14"/>
  <c r="E97" i="14"/>
  <c r="E98" i="14"/>
  <c r="E99" i="14"/>
  <c r="E100" i="14"/>
  <c r="E101" i="14"/>
  <c r="E102" i="14"/>
  <c r="E103" i="14"/>
  <c r="E96" i="14"/>
  <c r="E86" i="14"/>
  <c r="E87" i="14"/>
  <c r="E88" i="14"/>
  <c r="E89" i="14"/>
  <c r="E90" i="14"/>
  <c r="E91" i="14"/>
  <c r="E92" i="14"/>
  <c r="E93" i="14"/>
  <c r="E94" i="14"/>
  <c r="E85" i="14"/>
  <c r="D432" i="14"/>
  <c r="D424" i="14"/>
  <c r="D414" i="14"/>
  <c r="E387" i="14"/>
  <c r="E388" i="14"/>
  <c r="E389" i="14"/>
  <c r="E390" i="14"/>
  <c r="E391" i="14"/>
  <c r="E392" i="14"/>
  <c r="E393" i="14"/>
  <c r="D385" i="14"/>
  <c r="E386" i="14"/>
  <c r="D336" i="14"/>
  <c r="D321" i="14"/>
  <c r="D314" i="14"/>
  <c r="D246" i="14"/>
  <c r="D224" i="14" s="1"/>
  <c r="D218" i="14"/>
  <c r="D215" i="14"/>
  <c r="D209" i="14"/>
  <c r="E201" i="14"/>
  <c r="E202" i="14"/>
  <c r="E203" i="14"/>
  <c r="E204" i="14"/>
  <c r="E205" i="14"/>
  <c r="E206" i="14"/>
  <c r="E207" i="14"/>
  <c r="E200" i="14"/>
  <c r="D199" i="14"/>
  <c r="E135" i="14"/>
  <c r="E136" i="14"/>
  <c r="E137" i="14"/>
  <c r="E138" i="14"/>
  <c r="E139" i="14"/>
  <c r="D134" i="14"/>
  <c r="E132" i="14"/>
  <c r="D130" i="14"/>
  <c r="E129" i="14"/>
  <c r="E128" i="14"/>
  <c r="E126" i="14"/>
  <c r="E121" i="14"/>
  <c r="E122" i="14"/>
  <c r="E123" i="14"/>
  <c r="E124" i="14"/>
  <c r="E125" i="14"/>
  <c r="D127" i="14"/>
  <c r="D95" i="14"/>
  <c r="D115" i="14"/>
  <c r="D110" i="14"/>
  <c r="D104" i="14"/>
  <c r="D84" i="14"/>
  <c r="E72" i="14"/>
  <c r="E73" i="14"/>
  <c r="E74" i="14"/>
  <c r="E75" i="14"/>
  <c r="E76" i="14"/>
  <c r="E77" i="14"/>
  <c r="E78" i="14"/>
  <c r="E79" i="14"/>
  <c r="E80" i="14"/>
  <c r="E81" i="14"/>
  <c r="E82" i="14"/>
  <c r="E66" i="14"/>
  <c r="E67" i="14"/>
  <c r="E68" i="14"/>
  <c r="E54" i="14"/>
  <c r="E55" i="14"/>
  <c r="E56" i="14"/>
  <c r="E57" i="14"/>
  <c r="E58" i="14"/>
  <c r="E59" i="14"/>
  <c r="E60" i="14"/>
  <c r="E61" i="14"/>
  <c r="E45" i="14"/>
  <c r="E46" i="14"/>
  <c r="E47" i="14"/>
  <c r="E48" i="14"/>
  <c r="E49" i="14"/>
  <c r="E50" i="14"/>
  <c r="E51" i="14"/>
  <c r="F51" i="14" l="1"/>
  <c r="F60" i="14"/>
  <c r="F56" i="14"/>
  <c r="F67" i="14"/>
  <c r="F80" i="14"/>
  <c r="F76" i="14"/>
  <c r="F72" i="14"/>
  <c r="F124" i="14"/>
  <c r="F126" i="14"/>
  <c r="F132" i="14"/>
  <c r="F137" i="14"/>
  <c r="F200" i="14"/>
  <c r="F204" i="14"/>
  <c r="D329" i="14"/>
  <c r="F392" i="14"/>
  <c r="F388" i="14"/>
  <c r="F92" i="14"/>
  <c r="F88" i="14"/>
  <c r="F103" i="14"/>
  <c r="F99" i="14"/>
  <c r="F114" i="14"/>
  <c r="F108" i="14"/>
  <c r="F17" i="14"/>
  <c r="F21" i="14"/>
  <c r="F50" i="14"/>
  <c r="F46" i="14"/>
  <c r="F66" i="14"/>
  <c r="F79" i="14"/>
  <c r="F75" i="14"/>
  <c r="F123" i="14"/>
  <c r="F136" i="14"/>
  <c r="F207" i="14"/>
  <c r="F203" i="14"/>
  <c r="D269" i="14"/>
  <c r="F386" i="14"/>
  <c r="F391" i="14"/>
  <c r="F387" i="14"/>
  <c r="F91" i="14"/>
  <c r="F87" i="14"/>
  <c r="F102" i="14"/>
  <c r="F98" i="14"/>
  <c r="F113" i="14"/>
  <c r="F107" i="14"/>
  <c r="F25" i="14"/>
  <c r="F14" i="14"/>
  <c r="F49" i="14"/>
  <c r="F58" i="14"/>
  <c r="F82" i="14"/>
  <c r="F78" i="14"/>
  <c r="F74" i="14"/>
  <c r="F122" i="14"/>
  <c r="F129" i="14"/>
  <c r="F139" i="14"/>
  <c r="F135" i="14"/>
  <c r="F206" i="14"/>
  <c r="F202" i="14"/>
  <c r="D307" i="14"/>
  <c r="F390" i="14"/>
  <c r="F94" i="14"/>
  <c r="F90" i="14"/>
  <c r="F86" i="14"/>
  <c r="F101" i="14"/>
  <c r="F97" i="14"/>
  <c r="F118" i="14"/>
  <c r="F112" i="14"/>
  <c r="F106" i="14"/>
  <c r="F24" i="14"/>
  <c r="F47" i="14"/>
  <c r="F48" i="14"/>
  <c r="F61" i="14"/>
  <c r="F57" i="14"/>
  <c r="F68" i="14"/>
  <c r="F81" i="14"/>
  <c r="F77" i="14"/>
  <c r="F73" i="14"/>
  <c r="F125" i="14"/>
  <c r="F138" i="14"/>
  <c r="F205" i="14"/>
  <c r="F201" i="14"/>
  <c r="F393" i="14"/>
  <c r="F389" i="14"/>
  <c r="F93" i="14"/>
  <c r="F89" i="14"/>
  <c r="F100" i="14"/>
  <c r="F117" i="14"/>
  <c r="F109" i="14"/>
  <c r="F23" i="14"/>
  <c r="D119" i="14"/>
  <c r="D83" i="14"/>
  <c r="F45" i="14"/>
  <c r="F54" i="14"/>
  <c r="F121" i="14"/>
  <c r="E120" i="14"/>
  <c r="E95" i="14"/>
  <c r="F105" i="14"/>
  <c r="E104" i="14"/>
  <c r="F59" i="14"/>
  <c r="F55" i="14"/>
  <c r="D165" i="14"/>
  <c r="F111" i="14"/>
  <c r="E110" i="14"/>
  <c r="F128" i="14"/>
  <c r="E127" i="14"/>
  <c r="D133" i="14"/>
  <c r="D190" i="14"/>
  <c r="F85" i="14"/>
  <c r="E84" i="14"/>
  <c r="F116" i="14"/>
  <c r="E115" i="14"/>
  <c r="F96" i="14"/>
  <c r="E134" i="14"/>
  <c r="E133" i="14" s="1"/>
  <c r="D208" i="14"/>
  <c r="E199" i="14"/>
  <c r="F134" i="14" l="1"/>
  <c r="F133" i="14" s="1"/>
  <c r="F127" i="14"/>
  <c r="F84" i="14"/>
  <c r="D250" i="14"/>
  <c r="F115" i="14"/>
  <c r="F110" i="14"/>
  <c r="F120" i="14"/>
  <c r="F199" i="14"/>
  <c r="F104" i="14"/>
  <c r="E119" i="14"/>
  <c r="E83" i="14"/>
  <c r="F95" i="14"/>
  <c r="D140" i="14"/>
  <c r="D249" i="14" l="1"/>
  <c r="F119" i="14"/>
  <c r="F83" i="14"/>
  <c r="D69" i="14"/>
  <c r="D64" i="14"/>
  <c r="E65" i="14"/>
  <c r="E70" i="14"/>
  <c r="E71" i="14"/>
  <c r="D52" i="14"/>
  <c r="D43" i="14"/>
  <c r="F65" i="14" l="1"/>
  <c r="E64" i="14"/>
  <c r="F71" i="14"/>
  <c r="D63" i="14"/>
  <c r="F70" i="14"/>
  <c r="E69" i="14"/>
  <c r="E42" i="14"/>
  <c r="E41" i="14"/>
  <c r="E40" i="14"/>
  <c r="D39" i="14"/>
  <c r="D36" i="14"/>
  <c r="E38" i="14"/>
  <c r="E37" i="14"/>
  <c r="E11" i="14"/>
  <c r="E26" i="14"/>
  <c r="E27" i="14"/>
  <c r="E28" i="14"/>
  <c r="E29" i="14"/>
  <c r="E30" i="14"/>
  <c r="E31" i="14"/>
  <c r="E32" i="14"/>
  <c r="E33" i="14"/>
  <c r="E34" i="14"/>
  <c r="D18" i="14"/>
  <c r="D12" i="14"/>
  <c r="E268" i="14"/>
  <c r="E270" i="14"/>
  <c r="E272" i="14"/>
  <c r="E273" i="14"/>
  <c r="E274" i="14"/>
  <c r="E275" i="14"/>
  <c r="E276" i="14"/>
  <c r="E277" i="14"/>
  <c r="E278" i="14"/>
  <c r="E279" i="14"/>
  <c r="E280" i="14"/>
  <c r="E281" i="14"/>
  <c r="E282" i="14"/>
  <c r="E296" i="14"/>
  <c r="E305" i="14"/>
  <c r="E306" i="14"/>
  <c r="E309" i="14"/>
  <c r="E310" i="14"/>
  <c r="E311" i="14"/>
  <c r="E312" i="14"/>
  <c r="E313" i="14"/>
  <c r="E315" i="14"/>
  <c r="E316" i="14"/>
  <c r="E317" i="14"/>
  <c r="E318" i="14"/>
  <c r="E319" i="14"/>
  <c r="E320" i="14"/>
  <c r="E322" i="14"/>
  <c r="E323" i="14"/>
  <c r="E324" i="14"/>
  <c r="E325" i="14"/>
  <c r="E326" i="14"/>
  <c r="E327" i="14"/>
  <c r="E328" i="14"/>
  <c r="E330" i="14"/>
  <c r="E331" i="14"/>
  <c r="E332" i="14"/>
  <c r="E333" i="14"/>
  <c r="E334" i="14"/>
  <c r="E335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82" i="14"/>
  <c r="E384" i="14"/>
  <c r="E394" i="14"/>
  <c r="E233" i="14"/>
  <c r="E234" i="14"/>
  <c r="E235" i="14"/>
  <c r="E239" i="14"/>
  <c r="E240" i="14"/>
  <c r="E241" i="14"/>
  <c r="E242" i="14"/>
  <c r="E243" i="14"/>
  <c r="E244" i="14"/>
  <c r="E245" i="14"/>
  <c r="E247" i="14"/>
  <c r="E248" i="14"/>
  <c r="E225" i="14"/>
  <c r="E153" i="14"/>
  <c r="E154" i="14"/>
  <c r="E155" i="14"/>
  <c r="E163" i="14"/>
  <c r="E164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1" i="14"/>
  <c r="E192" i="14"/>
  <c r="E193" i="14"/>
  <c r="E194" i="14"/>
  <c r="E195" i="14"/>
  <c r="E196" i="14"/>
  <c r="E197" i="14"/>
  <c r="E198" i="14"/>
  <c r="E208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314" i="14" l="1"/>
  <c r="E271" i="14"/>
  <c r="E336" i="14"/>
  <c r="E329" i="14" s="1"/>
  <c r="E308" i="14"/>
  <c r="E321" i="14"/>
  <c r="E251" i="14"/>
  <c r="E351" i="14"/>
  <c r="E166" i="14"/>
  <c r="E141" i="14"/>
  <c r="F245" i="14"/>
  <c r="F350" i="14"/>
  <c r="F338" i="14"/>
  <c r="F296" i="14"/>
  <c r="F33" i="14"/>
  <c r="F244" i="14"/>
  <c r="F240" i="14"/>
  <c r="F235" i="14"/>
  <c r="F384" i="14"/>
  <c r="F349" i="14"/>
  <c r="F345" i="14"/>
  <c r="F341" i="14"/>
  <c r="F337" i="14"/>
  <c r="F333" i="14"/>
  <c r="F325" i="14"/>
  <c r="F320" i="14"/>
  <c r="F316" i="14"/>
  <c r="F311" i="14"/>
  <c r="F305" i="14"/>
  <c r="F279" i="14"/>
  <c r="F276" i="14"/>
  <c r="F32" i="14"/>
  <c r="F28" i="14"/>
  <c r="F37" i="14"/>
  <c r="F40" i="14"/>
  <c r="F69" i="14"/>
  <c r="F64" i="14"/>
  <c r="F346" i="14"/>
  <c r="F334" i="14"/>
  <c r="F326" i="14"/>
  <c r="F312" i="14"/>
  <c r="F280" i="14"/>
  <c r="F273" i="14"/>
  <c r="F29" i="14"/>
  <c r="F248" i="14"/>
  <c r="F243" i="14"/>
  <c r="F234" i="14"/>
  <c r="F348" i="14"/>
  <c r="F344" i="14"/>
  <c r="F340" i="14"/>
  <c r="F332" i="14"/>
  <c r="F328" i="14"/>
  <c r="F324" i="14"/>
  <c r="F319" i="14"/>
  <c r="F310" i="14"/>
  <c r="F282" i="14"/>
  <c r="F275" i="14"/>
  <c r="F270" i="14"/>
  <c r="F31" i="14"/>
  <c r="F27" i="14"/>
  <c r="F38" i="14"/>
  <c r="F41" i="14"/>
  <c r="F241" i="14"/>
  <c r="F342" i="14"/>
  <c r="F330" i="14"/>
  <c r="F317" i="14"/>
  <c r="F306" i="14"/>
  <c r="F242" i="14"/>
  <c r="F237" i="14"/>
  <c r="F233" i="14"/>
  <c r="E385" i="14"/>
  <c r="F382" i="14"/>
  <c r="F347" i="14"/>
  <c r="F343" i="14"/>
  <c r="F339" i="14"/>
  <c r="F335" i="14"/>
  <c r="F331" i="14"/>
  <c r="F327" i="14"/>
  <c r="F323" i="14"/>
  <c r="F318" i="14"/>
  <c r="F313" i="14"/>
  <c r="F281" i="14"/>
  <c r="F277" i="14"/>
  <c r="F274" i="14"/>
  <c r="F268" i="14"/>
  <c r="F34" i="14"/>
  <c r="F30" i="14"/>
  <c r="F26" i="14"/>
  <c r="F42" i="14"/>
  <c r="F215" i="14"/>
  <c r="F193" i="14"/>
  <c r="F189" i="14"/>
  <c r="F177" i="14"/>
  <c r="F155" i="14"/>
  <c r="F222" i="14"/>
  <c r="F218" i="14"/>
  <c r="F214" i="14"/>
  <c r="F196" i="14"/>
  <c r="F192" i="14"/>
  <c r="F188" i="14"/>
  <c r="F184" i="14"/>
  <c r="F180" i="14"/>
  <c r="F176" i="14"/>
  <c r="F164" i="14"/>
  <c r="F154" i="14"/>
  <c r="F219" i="14"/>
  <c r="F197" i="14"/>
  <c r="F181" i="14"/>
  <c r="F221" i="14"/>
  <c r="F217" i="14"/>
  <c r="F213" i="14"/>
  <c r="F208" i="14"/>
  <c r="F195" i="14"/>
  <c r="F191" i="14"/>
  <c r="E190" i="14"/>
  <c r="F187" i="14"/>
  <c r="F183" i="14"/>
  <c r="F179" i="14"/>
  <c r="F175" i="14"/>
  <c r="F163" i="14"/>
  <c r="F153" i="14"/>
  <c r="F223" i="14"/>
  <c r="F211" i="14"/>
  <c r="F220" i="14"/>
  <c r="F216" i="14"/>
  <c r="F212" i="14"/>
  <c r="F198" i="14"/>
  <c r="F194" i="14"/>
  <c r="F186" i="14"/>
  <c r="F182" i="14"/>
  <c r="F178" i="14"/>
  <c r="F174" i="14"/>
  <c r="F11" i="14"/>
  <c r="F394" i="14"/>
  <c r="F272" i="14"/>
  <c r="F322" i="14"/>
  <c r="F309" i="14"/>
  <c r="F315" i="14"/>
  <c r="F278" i="14"/>
  <c r="F383" i="14"/>
  <c r="F225" i="14"/>
  <c r="F210" i="14"/>
  <c r="E209" i="14"/>
  <c r="F247" i="14"/>
  <c r="E246" i="14"/>
  <c r="F239" i="14"/>
  <c r="E238" i="14"/>
  <c r="F185" i="14"/>
  <c r="D10" i="14"/>
  <c r="E36" i="14"/>
  <c r="E39" i="14"/>
  <c r="E269" i="14" l="1"/>
  <c r="F314" i="14"/>
  <c r="E307" i="14"/>
  <c r="F308" i="14"/>
  <c r="F251" i="14"/>
  <c r="F351" i="14"/>
  <c r="F321" i="14"/>
  <c r="E165" i="14"/>
  <c r="F271" i="14"/>
  <c r="F336" i="14"/>
  <c r="E224" i="14"/>
  <c r="F166" i="14"/>
  <c r="F141" i="14"/>
  <c r="F39" i="14"/>
  <c r="F36" i="14"/>
  <c r="F238" i="14"/>
  <c r="F246" i="14"/>
  <c r="F385" i="14"/>
  <c r="F209" i="14"/>
  <c r="F190" i="14"/>
  <c r="E439" i="14"/>
  <c r="E438" i="14"/>
  <c r="E437" i="14"/>
  <c r="E436" i="14"/>
  <c r="E435" i="14"/>
  <c r="E434" i="14"/>
  <c r="E433" i="14"/>
  <c r="E431" i="14"/>
  <c r="E430" i="14"/>
  <c r="E429" i="14"/>
  <c r="E428" i="14"/>
  <c r="E427" i="14"/>
  <c r="E426" i="14"/>
  <c r="E425" i="14"/>
  <c r="E423" i="14"/>
  <c r="E422" i="14"/>
  <c r="E421" i="14"/>
  <c r="E420" i="14"/>
  <c r="E419" i="14"/>
  <c r="E418" i="14"/>
  <c r="E417" i="14"/>
  <c r="E416" i="14"/>
  <c r="E415" i="14"/>
  <c r="E413" i="14"/>
  <c r="E412" i="14"/>
  <c r="E411" i="14"/>
  <c r="E410" i="14"/>
  <c r="E409" i="14"/>
  <c r="E408" i="14"/>
  <c r="E407" i="14"/>
  <c r="E406" i="14"/>
  <c r="E405" i="14"/>
  <c r="E404" i="14"/>
  <c r="D403" i="14"/>
  <c r="E140" i="14" l="1"/>
  <c r="E250" i="14"/>
  <c r="E249" i="14" s="1"/>
  <c r="D493" i="14"/>
  <c r="F269" i="14"/>
  <c r="F250" i="14" s="1"/>
  <c r="D9" i="14"/>
  <c r="F329" i="14"/>
  <c r="F307" i="14"/>
  <c r="F165" i="14"/>
  <c r="F224" i="14"/>
  <c r="F411" i="14"/>
  <c r="F428" i="14"/>
  <c r="F406" i="14"/>
  <c r="F410" i="14"/>
  <c r="F419" i="14"/>
  <c r="F423" i="14"/>
  <c r="F427" i="14"/>
  <c r="F431" i="14"/>
  <c r="F435" i="14"/>
  <c r="F439" i="14"/>
  <c r="F416" i="14"/>
  <c r="F408" i="14"/>
  <c r="F412" i="14"/>
  <c r="F417" i="14"/>
  <c r="F421" i="14"/>
  <c r="F429" i="14"/>
  <c r="F437" i="14"/>
  <c r="F407" i="14"/>
  <c r="F420" i="14"/>
  <c r="F436" i="14"/>
  <c r="F405" i="14"/>
  <c r="F409" i="14"/>
  <c r="F413" i="14"/>
  <c r="F418" i="14"/>
  <c r="F422" i="14"/>
  <c r="F426" i="14"/>
  <c r="F430" i="14"/>
  <c r="F434" i="14"/>
  <c r="F438" i="14"/>
  <c r="E432" i="14"/>
  <c r="E403" i="14"/>
  <c r="F425" i="14"/>
  <c r="E424" i="14"/>
  <c r="F415" i="14"/>
  <c r="E414" i="14"/>
  <c r="F433" i="14"/>
  <c r="F404" i="14"/>
  <c r="F140" i="14" l="1"/>
  <c r="F249" i="14"/>
  <c r="F424" i="14"/>
  <c r="F403" i="14"/>
  <c r="F432" i="14"/>
  <c r="F414" i="14"/>
  <c r="E13" i="14"/>
  <c r="F13" i="14" l="1"/>
  <c r="E20" i="14"/>
  <c r="F20" i="14" l="1"/>
  <c r="E396" i="14"/>
  <c r="E131" i="14"/>
  <c r="E63" i="14"/>
  <c r="E62" i="14"/>
  <c r="E53" i="14"/>
  <c r="E44" i="14"/>
  <c r="E35" i="14"/>
  <c r="E22" i="14"/>
  <c r="E19" i="14"/>
  <c r="E16" i="14"/>
  <c r="E15" i="14"/>
  <c r="E395" i="14" l="1"/>
  <c r="F396" i="14"/>
  <c r="F35" i="14"/>
  <c r="E43" i="14"/>
  <c r="E130" i="14"/>
  <c r="F16" i="14"/>
  <c r="F22" i="14"/>
  <c r="F53" i="14"/>
  <c r="E52" i="14"/>
  <c r="F44" i="14"/>
  <c r="F19" i="14"/>
  <c r="F15" i="14"/>
  <c r="F62" i="14"/>
  <c r="F131" i="14"/>
  <c r="E18" i="14"/>
  <c r="F395" i="14" l="1"/>
  <c r="F18" i="14"/>
  <c r="F130" i="14"/>
  <c r="F43" i="14"/>
  <c r="F52" i="14"/>
  <c r="F63" i="14"/>
  <c r="F12" i="14" l="1"/>
  <c r="E12" i="14"/>
  <c r="F440" i="14"/>
  <c r="E440" i="14"/>
  <c r="E10" i="14" l="1"/>
  <c r="E493" i="14" s="1"/>
  <c r="F10" i="14"/>
  <c r="F493" i="14" s="1"/>
  <c r="F9" i="14" l="1"/>
  <c r="E9" i="14"/>
</calcChain>
</file>

<file path=xl/sharedStrings.xml><?xml version="1.0" encoding="utf-8"?>
<sst xmlns="http://schemas.openxmlformats.org/spreadsheetml/2006/main" count="1445" uniqueCount="874">
  <si>
    <t>Łączna wartość wszystkich robót</t>
  </si>
  <si>
    <t>Lp.</t>
  </si>
  <si>
    <t>Zakres robót</t>
  </si>
  <si>
    <t>Wartość netto wg kosztorysu ofertowego</t>
  </si>
  <si>
    <t>Podatek VAT</t>
  </si>
  <si>
    <t>Watość brutto</t>
  </si>
  <si>
    <t>Kolumna A</t>
  </si>
  <si>
    <t>Kolumna B</t>
  </si>
  <si>
    <t>Kolumna C</t>
  </si>
  <si>
    <t>Kolumna D</t>
  </si>
  <si>
    <t>Kolumna E</t>
  </si>
  <si>
    <t>N</t>
  </si>
  <si>
    <t>1.1</t>
  </si>
  <si>
    <t>W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</si>
  <si>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</si>
  <si>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</si>
  <si>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</si>
  <si>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</si>
  <si>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</si>
  <si>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</si>
  <si>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</si>
  <si>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</si>
  <si>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</si>
  <si>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</si>
  <si>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6.1</t>
  </si>
  <si>
    <t>7.1</t>
  </si>
  <si>
    <t>8.1</t>
  </si>
  <si>
    <t>10.1</t>
  </si>
  <si>
    <t>10.2</t>
  </si>
  <si>
    <t>12.1</t>
  </si>
  <si>
    <t xml:space="preserve">  TABELI WARTOŚCI ELEMENTÓW SCALONYCH</t>
  </si>
  <si>
    <t>ZAGOSPODAROWANIE TERENU</t>
  </si>
  <si>
    <t>KONSTRUKCJA</t>
  </si>
  <si>
    <t>Rozbiórka urządzeń i instalacji</t>
  </si>
  <si>
    <t>Demontaż stolarki i ślusarki</t>
  </si>
  <si>
    <t>Usunięcie pokrycia dachu</t>
  </si>
  <si>
    <t>Rozbiórka konstrukcji przekrycia</t>
  </si>
  <si>
    <t>Rozbiórka elementów konstrukcji nośnej żelbetowej</t>
  </si>
  <si>
    <t>Rozbiórka ścian</t>
  </si>
  <si>
    <t>Rozbiórka fundamentów</t>
  </si>
  <si>
    <t>7.2</t>
  </si>
  <si>
    <t>10.3</t>
  </si>
  <si>
    <t>10.4</t>
  </si>
  <si>
    <t>10.5</t>
  </si>
  <si>
    <t>10.6</t>
  </si>
  <si>
    <t>10.7</t>
  </si>
  <si>
    <t>10.8</t>
  </si>
  <si>
    <t>10.9</t>
  </si>
  <si>
    <t>10.10</t>
  </si>
  <si>
    <t>1.2</t>
  </si>
  <si>
    <t>1.3</t>
  </si>
  <si>
    <t>1.4</t>
  </si>
  <si>
    <t>ROZBIÓRKA BUDYNKU NR 74</t>
  </si>
  <si>
    <t>1.2.2</t>
  </si>
  <si>
    <t>1.2.1</t>
  </si>
  <si>
    <t>1.2.3</t>
  </si>
  <si>
    <t>1.2.4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</si>
  <si>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</si>
  <si>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</si>
  <si>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</si>
  <si>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</si>
  <si>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</si>
  <si>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</si>
  <si>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</si>
  <si>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</si>
  <si>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</si>
  <si>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</si>
  <si>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</si>
  <si>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</si>
  <si>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</si>
  <si>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</si>
  <si>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Budowa MWP E1</t>
  </si>
  <si>
    <t>11_SIEĆ WODOCIĄGOWA</t>
  </si>
  <si>
    <t>12_SIEĆ KANALIZACYJNA - OGÓLNOSPŁAWNA</t>
  </si>
  <si>
    <t>13.0 Projektowana sieć cieplna</t>
  </si>
  <si>
    <t>21.0 Przyłacza wodociągowe i kanalizacyjne</t>
  </si>
  <si>
    <t>22.0 Kanalizacja elektroenergetyczna - teren cytadeli</t>
  </si>
  <si>
    <t>23.0 Oświetlenie zewnętrzne - teren cytadeli</t>
  </si>
  <si>
    <t>24.0 Kanalizacja teletechniczna - teren cytadeli</t>
  </si>
  <si>
    <t>2.4</t>
  </si>
  <si>
    <t>2.5</t>
  </si>
  <si>
    <t>2.6</t>
  </si>
  <si>
    <t>4.1.1</t>
  </si>
  <si>
    <t>4.2.1</t>
  </si>
  <si>
    <t>4.2.2</t>
  </si>
  <si>
    <t>3.4</t>
  </si>
  <si>
    <t>3.5</t>
  </si>
  <si>
    <t>3.6</t>
  </si>
  <si>
    <t>3.7</t>
  </si>
  <si>
    <t>3.8</t>
  </si>
  <si>
    <t>3.9</t>
  </si>
  <si>
    <t>4.3</t>
  </si>
  <si>
    <t>4.4</t>
  </si>
  <si>
    <t>4.5</t>
  </si>
  <si>
    <t>Parking Podziemny</t>
  </si>
  <si>
    <t>INSTALACJE ELEKTRYCZNE I TELETECHNICZNE</t>
  </si>
  <si>
    <t>ARCHITEKTURA</t>
  </si>
  <si>
    <t>INSTALACJE SANITARNE</t>
  </si>
  <si>
    <t>PLAC GWARDII</t>
  </si>
  <si>
    <t>Instalacje elektryczne</t>
  </si>
  <si>
    <t>Instalacje teletechniczne</t>
  </si>
  <si>
    <t>1.5</t>
  </si>
  <si>
    <t>1.6</t>
  </si>
  <si>
    <t>1.7</t>
  </si>
  <si>
    <t>1.8</t>
  </si>
  <si>
    <t>Pawilon Południowy</t>
  </si>
  <si>
    <t>ROZBIÓRKA BUDYNKU NR 41</t>
  </si>
  <si>
    <t>ROZBIÓRKA BUDYNKU NR 79</t>
  </si>
  <si>
    <t>ROZBIÓRKA BUDYNKU NR 89</t>
  </si>
  <si>
    <t>ROZBIÓRKA BUDYNKU NR 99</t>
  </si>
  <si>
    <t>1.4.15</t>
  </si>
  <si>
    <t>1.4.16</t>
  </si>
  <si>
    <t>1.6.1</t>
  </si>
  <si>
    <t>1.6.2</t>
  </si>
  <si>
    <t>1.7.1</t>
  </si>
  <si>
    <t>1.7.2</t>
  </si>
  <si>
    <t>Gospodarka drzewostanem</t>
  </si>
  <si>
    <t>Przygotowanie terenu pod nasadzenia roślinności na gruncie rodzimym</t>
  </si>
  <si>
    <t>Projektowane drzewa</t>
  </si>
  <si>
    <t>Nasadzenia na zielonym dachu</t>
  </si>
  <si>
    <t>Trawniki</t>
  </si>
  <si>
    <t>Projekt zieleni</t>
  </si>
  <si>
    <t>DFA</t>
  </si>
  <si>
    <t>Nawierzchnie wzmocnione</t>
  </si>
  <si>
    <t>Umocnienia</t>
  </si>
  <si>
    <t>Krawężniki i obrzeża</t>
  </si>
  <si>
    <t>Organizacja ruchu</t>
  </si>
  <si>
    <t>Przemieszczenie mas ziemnych</t>
  </si>
  <si>
    <t>Drogi</t>
  </si>
  <si>
    <t>Pozostałe</t>
  </si>
  <si>
    <t>Roboty ziemne</t>
  </si>
  <si>
    <t>Elementy żelbetowe</t>
  </si>
  <si>
    <t>Rampa zjazdowa do garażu</t>
  </si>
  <si>
    <t>Zbiornik</t>
  </si>
  <si>
    <t>System informacji wizualnej</t>
  </si>
  <si>
    <t>NU1d'- Płyta nad parkingiem podziemnym ocieplona od góry, Plac Gwardii nad klatką schodową K2</t>
  </si>
  <si>
    <t>PZ- Płyta nad parkingiem podziemnym z zielenią</t>
  </si>
  <si>
    <t>NZ- Donice na drzewa na gruncie</t>
  </si>
  <si>
    <t>Fontanny</t>
  </si>
  <si>
    <t>Donice</t>
  </si>
  <si>
    <t>Ławka podłużna - Typ1</t>
  </si>
  <si>
    <t>Ławka podłużna - Typ2</t>
  </si>
  <si>
    <t>Zakończenie strefy płyt na stropach</t>
  </si>
  <si>
    <t>Nasadzenia w donicach</t>
  </si>
  <si>
    <t>Demontaże</t>
  </si>
  <si>
    <t>Prace montażowe</t>
  </si>
  <si>
    <t>INSTALACJE ELEKTRYCZNE</t>
  </si>
  <si>
    <t>10.8.1</t>
  </si>
  <si>
    <t>10.8.2</t>
  </si>
  <si>
    <t>10.8.3</t>
  </si>
  <si>
    <t>10.8.4</t>
  </si>
  <si>
    <t>10.8.5</t>
  </si>
  <si>
    <t>10.8.6</t>
  </si>
  <si>
    <t>10.10.1</t>
  </si>
  <si>
    <t>10.10.2</t>
  </si>
  <si>
    <t>Fundamenty</t>
  </si>
  <si>
    <t>Izolacje</t>
  </si>
  <si>
    <t>Ściany żelbetowe w tym z betonu architektonicznego</t>
  </si>
  <si>
    <t>Słupy</t>
  </si>
  <si>
    <t>Stropy, belki</t>
  </si>
  <si>
    <t>Rampa</t>
  </si>
  <si>
    <t>Schody żelbetowe- zbrojenie ujęto w stropach</t>
  </si>
  <si>
    <t>PG1 strefa głównej hali parkingowej</t>
  </si>
  <si>
    <t>PG1' strefa wjazdu i dostaw</t>
  </si>
  <si>
    <t>PG2 posadzka klatki schodowej zewnętrznej  oraz pomieszczeń separatorów na gruncie</t>
  </si>
  <si>
    <t>PG3 posadzka śmietnika oraz pomieszczeń technicznych na gruncie</t>
  </si>
  <si>
    <t>PG4 posadzka klatek schodowych oraz pomieszczeń technicznych od strony Pawilonu Południowego na gruncie</t>
  </si>
  <si>
    <t>PT2, PK1 Strop międzykondygnacyjny od strony Pawilonu Południowego</t>
  </si>
  <si>
    <t>PG5 posadzka zbiornika wodnego na gruncie</t>
  </si>
  <si>
    <t>PG6 posadzka kanałów wentylacyjnych bytowo-oddymiających na gruncie</t>
  </si>
  <si>
    <t>PT1 strop między pomieszczeniami technicznymi</t>
  </si>
  <si>
    <t>PP1 strop między poziomami parkingu</t>
  </si>
  <si>
    <t>Posadzki na rampie</t>
  </si>
  <si>
    <t>Posadzka podniesiona, kraty</t>
  </si>
  <si>
    <t>Posadzki</t>
  </si>
  <si>
    <t>Ściany murowane</t>
  </si>
  <si>
    <t>Roboty wykończeniowe ścian, sufitów, dylatacje</t>
  </si>
  <si>
    <t>Stolarka</t>
  </si>
  <si>
    <t>Wyposażenie</t>
  </si>
  <si>
    <t>Instalacja tras kablowych</t>
  </si>
  <si>
    <t>WLZ i rozdzielnice elektryczne</t>
  </si>
  <si>
    <t>Instalacja gniazd zasilających i wypustów</t>
  </si>
  <si>
    <t>Instalacja oswietlenia podstawowego i awaryjnego</t>
  </si>
  <si>
    <t>Instalacja odgromowa, uziemień i połaczeń wyrównawczych</t>
  </si>
  <si>
    <t>Instalacja zasilania i sterowania kablami grzewczymi</t>
  </si>
  <si>
    <t>Stacja transformatorowa</t>
  </si>
  <si>
    <t>Pomiary</t>
  </si>
  <si>
    <t>System Sygnalizacji Pożaru (SSP)</t>
  </si>
  <si>
    <t>Dźwiękowy System Ostrzgawczy (DSO)</t>
  </si>
  <si>
    <t>System Detekcji Gazu CO i LPG</t>
  </si>
  <si>
    <t>System telewizji dozorowej CCTV</t>
  </si>
  <si>
    <t>Wideodomofon</t>
  </si>
  <si>
    <t>Instalacja telefoniczna</t>
  </si>
  <si>
    <t>Instalacja Systemu Informacji Wizualnej</t>
  </si>
  <si>
    <t>System parkingowy</t>
  </si>
  <si>
    <t>Instalacja wodociągowa</t>
  </si>
  <si>
    <t>Kanalizacja deszczowa (R)</t>
  </si>
  <si>
    <t>Kanalizacja odprowadzajace scieki zanieczyszczone substancjami ropopochodnymi (FD)</t>
  </si>
  <si>
    <t>Kanalizacja sanitarna (S)</t>
  </si>
  <si>
    <t>Kanalizacja ciśnieniowa (SPr)</t>
  </si>
  <si>
    <t>IWK</t>
  </si>
  <si>
    <t>Wentylacja bytowa i oddymiająca</t>
  </si>
  <si>
    <t>Uruchomienie i regulacja wentylacji</t>
  </si>
  <si>
    <t>IW</t>
  </si>
  <si>
    <t>Instalacja hydrantowa</t>
  </si>
  <si>
    <t>Instalacja tryskaczowa</t>
  </si>
  <si>
    <t>3.3_IUG</t>
  </si>
  <si>
    <t>OGRZEWANIE ELEKTRYCZNE</t>
  </si>
  <si>
    <t>KLIMATYZACJA</t>
  </si>
  <si>
    <t>BMS</t>
  </si>
  <si>
    <t>Wykopy</t>
  </si>
  <si>
    <t>Posadzka na gruncie</t>
  </si>
  <si>
    <t>Izolacja fundamentów</t>
  </si>
  <si>
    <t>Beton architektoniczny (wkładka gładka z 1 strony) C30/37</t>
  </si>
  <si>
    <t>Beton architektoniczny (wkładka gładka z 2 stron) C30/37</t>
  </si>
  <si>
    <t>Beton architektoniczny (wkładka ryflowana z 1 strony) C30/37</t>
  </si>
  <si>
    <t>Beton architektoniczny (wkładka gładka i ryflowana z 2 stron) C30/37</t>
  </si>
  <si>
    <t>Beton zwykły C30/37</t>
  </si>
  <si>
    <t>Łączniki</t>
  </si>
  <si>
    <t>Ściany żelbetowe</t>
  </si>
  <si>
    <t>Stropy żelbetowe</t>
  </si>
  <si>
    <t>Belki żelbetowe</t>
  </si>
  <si>
    <t>Słupy żelbetowe (wkładka z każdej strony)</t>
  </si>
  <si>
    <t>Słupy żelbetowe - beton zwykły</t>
  </si>
  <si>
    <t>Schody żelbetowe</t>
  </si>
  <si>
    <t>Konstrukcje żelbetowe</t>
  </si>
  <si>
    <t>Konstrukcje stalowe</t>
  </si>
  <si>
    <t>Konstrukcje murowane, STG</t>
  </si>
  <si>
    <t>Warstwy  dachowe</t>
  </si>
  <si>
    <t>Elewacja</t>
  </si>
  <si>
    <t>Stolarka  i ślusarka zewnętrzna</t>
  </si>
  <si>
    <t>Windy</t>
  </si>
  <si>
    <t>Kanalizacja deszczowa</t>
  </si>
  <si>
    <t>Instalacja c.t. na potrzeby central wentylacyjnych, klimakonwektorów oraz grzejników</t>
  </si>
  <si>
    <t>Instalacja w.l. na potrzeby central wentylacyjnych oraz klimakonwektorów</t>
  </si>
  <si>
    <t>Ogrzewanie/chłodzenie płaszczyznowe</t>
  </si>
  <si>
    <t>Maszynowania ciepła/chłodu</t>
  </si>
  <si>
    <t>Dolne źródło pomp ciepła</t>
  </si>
  <si>
    <t>ICO</t>
  </si>
  <si>
    <t>MGW</t>
  </si>
  <si>
    <t>Instalacje sanitarne</t>
  </si>
  <si>
    <t>System Sygnalizacji Włamania i Napadu SSWiN i kontroli dostępu KD</t>
  </si>
  <si>
    <t>System telewizji dozorowej</t>
  </si>
  <si>
    <t>System wideointerkomowy</t>
  </si>
  <si>
    <t>System sygnalizacji pożaru SSP</t>
  </si>
  <si>
    <t>4.6</t>
  </si>
  <si>
    <t>Intergracja systemów bezpieczenstwa pożarowego</t>
  </si>
  <si>
    <t>Kable w budynku</t>
  </si>
  <si>
    <t>Szafa PPD1 i gniazda końcowe</t>
  </si>
  <si>
    <t>Szafa PPD2 i gniazda końcowe</t>
  </si>
  <si>
    <t>Szafa PPD3 i gniazda końcowe</t>
  </si>
  <si>
    <t>Szafa PPD4 i gniazda końcowe</t>
  </si>
  <si>
    <t>Szafa PPD5 i gniazda końcowe</t>
  </si>
  <si>
    <t>Szafa PPD6 i gniazda końcowe</t>
  </si>
  <si>
    <t>Szafa PPD</t>
  </si>
  <si>
    <t>Szafa GPD i gniazda końcowe</t>
  </si>
  <si>
    <t>Urzadzenia aktywne</t>
  </si>
  <si>
    <t>4.7</t>
  </si>
  <si>
    <t>Okablowanie strukturalne</t>
  </si>
  <si>
    <t>System gaszenia gazem, Stałe urządzenia gaśnicze</t>
  </si>
  <si>
    <t>Technologia Muzealna</t>
  </si>
  <si>
    <t>Akustyka i technologia estradowa</t>
  </si>
  <si>
    <t>11.1</t>
  </si>
  <si>
    <t>11.1.1</t>
  </si>
  <si>
    <t>11.9</t>
  </si>
  <si>
    <t>Wykończenie posadzek+warstwy podposadzkowe</t>
  </si>
  <si>
    <t>Wykończenie ścian</t>
  </si>
  <si>
    <t>Wykończenie sufitów</t>
  </si>
  <si>
    <t>Stolarka i ślusarka wewnetrzna</t>
  </si>
  <si>
    <t>Ślusarka</t>
  </si>
  <si>
    <t>Roboty wykończeniowe - wnętrza</t>
  </si>
  <si>
    <t>11.9.1</t>
  </si>
  <si>
    <t>11.9.2</t>
  </si>
  <si>
    <t>11.9.3</t>
  </si>
  <si>
    <t>11.9.4</t>
  </si>
  <si>
    <t>11.9.5</t>
  </si>
  <si>
    <t>11.10</t>
  </si>
  <si>
    <t>11.11</t>
  </si>
  <si>
    <t>Odcinek HP1 - HP7 (MWP-PB-11.0-SW-700)</t>
  </si>
  <si>
    <t>Odcinek HP7 - HP11 (MWP-PB-11.0-SW-701)</t>
  </si>
  <si>
    <t>Odcinek HP11 - HP16 (MWP-PB-11.0-SW-702)</t>
  </si>
  <si>
    <t>Odcinek HP16 - HP22 (MWP-PB-11.0-SW-703)</t>
  </si>
  <si>
    <t>Odcinek HP23 - HP28 (MWP-PB-11.0-SW-704)</t>
  </si>
  <si>
    <t>Odcinek HP28 - HP30 (MWP-PB-11.0-SW-705)</t>
  </si>
  <si>
    <t>Odcinek T2-T8 (spinka DN150) (MWP-PB-11.0-SW-706)</t>
  </si>
  <si>
    <t>Odcinek T3-HP31 (DN100) (MWP-PB-11.0-SW-707)</t>
  </si>
  <si>
    <t>2.7</t>
  </si>
  <si>
    <t>2.8</t>
  </si>
  <si>
    <t>MWP-PB-12.0-SK-700</t>
  </si>
  <si>
    <t>MWP-PB-12.0-SK-701</t>
  </si>
  <si>
    <t>MWP-PB-12.0-SK-702</t>
  </si>
  <si>
    <t>MWP-PB-12.0-SK-703</t>
  </si>
  <si>
    <t>MWP-PB-12.0-SK-704</t>
  </si>
  <si>
    <t>MWP-PB-12.0-SK-705</t>
  </si>
  <si>
    <t>MWP-PB-12.0-SK-706</t>
  </si>
  <si>
    <t>MWP-PB-12.0-SK-707</t>
  </si>
  <si>
    <t>MWP-PB-12.0-SK-708</t>
  </si>
  <si>
    <t>MWP-PB-12.0-SK-709</t>
  </si>
  <si>
    <t>MWP-PB-13.0-SCO-103</t>
  </si>
  <si>
    <t>MWP-PB-13.0-SCO-104</t>
  </si>
  <si>
    <t>MWP-PB-13.0-SCO-105</t>
  </si>
  <si>
    <t>MWP-PB-13.0-SCO-106</t>
  </si>
  <si>
    <t>Odgałęzienie wyprowadzone z sc kanałowej 2xDn250 (w miejscu włączenia projektuje się studnię  W-41A/P-3/ST-1)</t>
  </si>
  <si>
    <t>Odgałęzienie sc 2xDn150, z komory K/ Levittoux-2</t>
  </si>
  <si>
    <t>Sieć cieplna preizolowana</t>
  </si>
  <si>
    <t>System sygnalizacyjno - alarmowy BRANDES</t>
  </si>
  <si>
    <t>Węzeł cieplny - budynek warsztatowy N96</t>
  </si>
  <si>
    <t>Węzeł cieplny - budynek MWP Pawilon X.XI</t>
  </si>
  <si>
    <t>Studnia W-41A/P-3/ST-1</t>
  </si>
  <si>
    <t>Komora K/LEVITTOUV-2</t>
  </si>
  <si>
    <t>Studnia S-ODC</t>
  </si>
  <si>
    <t>Studnia dla zaworów odcinających S-ODC/MHP, DN125</t>
  </si>
  <si>
    <t>Studnia odwadniająca S-ODW-1, S-ODW-2</t>
  </si>
  <si>
    <t>Studnia odpowietrzająca S-ODP-1, S-ODP-3</t>
  </si>
  <si>
    <t>Studnia spinka S-SPINKA/MHP, S-SPINKA/2, S-SPINKA/3, S-ODP/2</t>
  </si>
  <si>
    <t>Elementy dodatkowe</t>
  </si>
  <si>
    <t>21.0 PRZYŁĄCZA WODNO-KANALIZACYJNE NA PARKINGU AUTOKAROWYM I DO BUDYNKÓW NR N65, N74, N78</t>
  </si>
  <si>
    <t>21.1 PRZYŁĄCZA WODNO-KANALIZACYJNE DO BUDYNKÓW NR 01.2, 01.3 (GARAŻ PODZIEMNY), N1, N9/N23, N92, N93, N96, N50, N58, N57, N60, N53, N37, N44, N36, N3, N25, N85, N4, N5, N6, N82</t>
  </si>
  <si>
    <t>21.2 PRZYŁĄCZA WODNO-KANALIZACYJNYE DO BUDYNKU 02.2 PAWILON POŁUDNIOWY</t>
  </si>
  <si>
    <t>21.3 PRZYŁĄCZA WODNO-KANALIZACYJNYE X PAWILON</t>
  </si>
  <si>
    <t>MWP-PB-21.4-PWK-700 Przyłącze wodociągowe</t>
  </si>
  <si>
    <t>21.4 PRZYŁĄCZA WODNO-KANALIZACYJNYE XI PAWILON</t>
  </si>
  <si>
    <t>5.2.1</t>
  </si>
  <si>
    <t>5.2.8</t>
  </si>
  <si>
    <t>5.3</t>
  </si>
  <si>
    <t>5.3.1</t>
  </si>
  <si>
    <t>5.3.5</t>
  </si>
  <si>
    <t>5.4</t>
  </si>
  <si>
    <t>5.4.1</t>
  </si>
  <si>
    <t>5.4.4</t>
  </si>
  <si>
    <t>5.5</t>
  </si>
  <si>
    <t>5.5.1</t>
  </si>
  <si>
    <t>5.5.2</t>
  </si>
  <si>
    <t>5.5.3</t>
  </si>
  <si>
    <t>Kable nn - zasilanie obiektów</t>
  </si>
  <si>
    <t>Kable nn - zasilanie stanowisk szlabanów (słupków hydraulicznych wysuwanych)</t>
  </si>
  <si>
    <t>Kable nn - zasilanie kamer</t>
  </si>
  <si>
    <t>Likwidacja kolizji istn. kabli z nowoprojektowanymi budynkami</t>
  </si>
  <si>
    <t>SIECI ELEKTROENERGETYCZNE</t>
  </si>
  <si>
    <t>Kable SN</t>
  </si>
  <si>
    <t>Zabezp kabli</t>
  </si>
  <si>
    <t>6.2</t>
  </si>
  <si>
    <t>6.3</t>
  </si>
  <si>
    <t>Przyłącza Paw Pł</t>
  </si>
  <si>
    <t>6.3.1</t>
  </si>
  <si>
    <t>6.3.2</t>
  </si>
  <si>
    <t>6.1.1</t>
  </si>
  <si>
    <t>6.1.2</t>
  </si>
  <si>
    <t>6.1.3</t>
  </si>
  <si>
    <t>6.1.4</t>
  </si>
  <si>
    <t>6.1.5</t>
  </si>
  <si>
    <t>Przyłącze światłowodowe jednomodowe</t>
  </si>
  <si>
    <t>Przyłącze światłowodowe wielomodowe</t>
  </si>
  <si>
    <t>Przyłącze miedziane</t>
  </si>
  <si>
    <t>8.2</t>
  </si>
  <si>
    <t>8.3</t>
  </si>
  <si>
    <t>8.4</t>
  </si>
  <si>
    <t>8.1.1</t>
  </si>
  <si>
    <t>8.1.2</t>
  </si>
  <si>
    <t>Zabezpieczenie budynku</t>
  </si>
  <si>
    <t>Rozbiórka posadzki</t>
  </si>
  <si>
    <t>Wywóz i utylizacja materiałów z rozbiórki</t>
  </si>
  <si>
    <t>Demontaż konstrukcji nośnej stalowej</t>
  </si>
  <si>
    <t>ROZBIÓRKA BUDYNKU NR 97 PKT</t>
  </si>
  <si>
    <t>Roboty rozbiórkowe</t>
  </si>
  <si>
    <t>11.1.2</t>
  </si>
  <si>
    <t>11.1.3</t>
  </si>
  <si>
    <t>11.2</t>
  </si>
  <si>
    <t>11.2.1</t>
  </si>
  <si>
    <t>11.2.2</t>
  </si>
  <si>
    <t>ROZBIÓRKA BUDYNKU NR 22</t>
  </si>
  <si>
    <t>11.2.3</t>
  </si>
  <si>
    <t>11.2.4</t>
  </si>
  <si>
    <t>11.3</t>
  </si>
  <si>
    <t>11.4</t>
  </si>
  <si>
    <t>11.5</t>
  </si>
  <si>
    <t>11.6</t>
  </si>
  <si>
    <t>11.7</t>
  </si>
  <si>
    <t>11.8</t>
  </si>
  <si>
    <t>11.2.1.1</t>
  </si>
  <si>
    <t>11.2.1.2</t>
  </si>
  <si>
    <t>11.2.1.3</t>
  </si>
  <si>
    <t>11.2.1.4</t>
  </si>
  <si>
    <t>11.2.3.1</t>
  </si>
  <si>
    <t>11.2.3.2</t>
  </si>
  <si>
    <t>11.2.3.3</t>
  </si>
  <si>
    <t>11.2.3.4</t>
  </si>
  <si>
    <t>11.2.3.5</t>
  </si>
  <si>
    <t>Roboty budowlane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</si>
  <si>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</si>
  <si>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</si>
  <si>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</si>
  <si>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</si>
  <si>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</si>
  <si>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</si>
  <si>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</si>
  <si>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</si>
  <si>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</si>
  <si>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</t>
  </si>
  <si>
    <t>9.2.1</t>
  </si>
  <si>
    <t>9.2.1.1</t>
  </si>
  <si>
    <t>9.2.1.2</t>
  </si>
  <si>
    <t>9.2.1.3</t>
  </si>
  <si>
    <t>9.2.1.4</t>
  </si>
  <si>
    <t>9.2.1.5</t>
  </si>
  <si>
    <t>9.2.1.6</t>
  </si>
  <si>
    <t>9.2.1.7</t>
  </si>
  <si>
    <t>9.2.1.8</t>
  </si>
  <si>
    <t>9.2.1.9</t>
  </si>
  <si>
    <t>9.2.1.10</t>
  </si>
  <si>
    <t>9.2.1.11</t>
  </si>
  <si>
    <t>9.2.1.12</t>
  </si>
  <si>
    <t>9.2.2</t>
  </si>
  <si>
    <t>9.2.3</t>
  </si>
  <si>
    <t>9.2.4</t>
  </si>
  <si>
    <t>9.2.5</t>
  </si>
  <si>
    <t>9.2.6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</si>
  <si>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</si>
  <si>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</si>
  <si>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</si>
  <si>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</si>
  <si>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</si>
  <si>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</si>
  <si>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</si>
  <si>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</si>
  <si>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</si>
  <si>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</si>
  <si>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9.3.9.1</t>
  </si>
  <si>
    <t>9.3.9.2</t>
  </si>
  <si>
    <t>9.3.9.3</t>
  </si>
  <si>
    <t>9.3.9.4</t>
  </si>
  <si>
    <t>9.3.9.5</t>
  </si>
  <si>
    <t>9.3.9.6</t>
  </si>
  <si>
    <t>9.3.9.7</t>
  </si>
  <si>
    <t>9.3.9.8</t>
  </si>
  <si>
    <t>9.4</t>
  </si>
  <si>
    <t>9.4.1</t>
  </si>
  <si>
    <t>9.4.1.1</t>
  </si>
  <si>
    <t>9.4.1.2</t>
  </si>
  <si>
    <t>9.4.1.3</t>
  </si>
  <si>
    <t>9.4.1.4</t>
  </si>
  <si>
    <t>9.4.1.5</t>
  </si>
  <si>
    <t>9.4.2</t>
  </si>
  <si>
    <t>9.4.2.1</t>
  </si>
  <si>
    <t>9.4.2.2</t>
  </si>
  <si>
    <t>9.4.3</t>
  </si>
  <si>
    <t>9.4.3.1</t>
  </si>
  <si>
    <t>9.4.3.2</t>
  </si>
  <si>
    <t>9.4.4</t>
  </si>
  <si>
    <t>9.4.5</t>
  </si>
  <si>
    <t>9.5</t>
  </si>
  <si>
    <t>11.1.1.1</t>
  </si>
  <si>
    <t>11.1.1.2</t>
  </si>
  <si>
    <t>11.1.1.3</t>
  </si>
  <si>
    <t>11.1.2.1</t>
  </si>
  <si>
    <t>11.1.4</t>
  </si>
  <si>
    <t>11.1.5</t>
  </si>
  <si>
    <t>11.1.6</t>
  </si>
  <si>
    <t>11.1.7</t>
  </si>
  <si>
    <t>11.1.8</t>
  </si>
  <si>
    <t>11.1.2.2</t>
  </si>
  <si>
    <t>11.1.2.3</t>
  </si>
  <si>
    <t>11.1.2.4</t>
  </si>
  <si>
    <t>11.1.2.5</t>
  </si>
  <si>
    <t>11.1.2.6</t>
  </si>
  <si>
    <t>11.1.2.7</t>
  </si>
  <si>
    <t>11.1.2.2.1</t>
  </si>
  <si>
    <t>11.1.2.2.2</t>
  </si>
  <si>
    <t>11.1.2.2.3</t>
  </si>
  <si>
    <t>11.1.2.2.4</t>
  </si>
  <si>
    <t>11.1.2.2.5</t>
  </si>
  <si>
    <t>11.1.2.2.6</t>
  </si>
  <si>
    <t>11.3.1</t>
  </si>
  <si>
    <t>11.3.2</t>
  </si>
  <si>
    <t>11.3.3</t>
  </si>
  <si>
    <t>11.3.4</t>
  </si>
  <si>
    <t>11.3.5</t>
  </si>
  <si>
    <t>11.3.6</t>
  </si>
  <si>
    <t>11.3.7</t>
  </si>
  <si>
    <t>11.4.1</t>
  </si>
  <si>
    <t>11.4.2</t>
  </si>
  <si>
    <t>11.4.3</t>
  </si>
  <si>
    <t>11.4.4</t>
  </si>
  <si>
    <t>11.4.5</t>
  </si>
  <si>
    <t>11.4.6</t>
  </si>
  <si>
    <t>11.4.7</t>
  </si>
  <si>
    <t>11.4.7.1</t>
  </si>
  <si>
    <t>11.4.7.2</t>
  </si>
  <si>
    <t>11.4.7.3</t>
  </si>
  <si>
    <t>11.4.7.4</t>
  </si>
  <si>
    <t>11.4.7.5</t>
  </si>
  <si>
    <t>11.4.7.6</t>
  </si>
  <si>
    <t>11.4.7.7</t>
  </si>
  <si>
    <t>11.4.7.8</t>
  </si>
  <si>
    <t>11.4.7.9</t>
  </si>
  <si>
    <t>11.4.7.10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</si>
  <si>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</si>
  <si>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</si>
  <si>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</si>
  <si>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</si>
  <si>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</si>
  <si>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</si>
  <si>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</si>
  <si>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</si>
  <si>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</si>
  <si>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</si>
  <si>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13.1</t>
  </si>
  <si>
    <t>13.2</t>
  </si>
  <si>
    <t>13.3</t>
  </si>
  <si>
    <t>13.4</t>
  </si>
  <si>
    <t>13.5</t>
  </si>
  <si>
    <t>13.6</t>
  </si>
  <si>
    <t>13.7</t>
  </si>
  <si>
    <t>12.2</t>
  </si>
  <si>
    <t>12.3</t>
  </si>
  <si>
    <t>12.4</t>
  </si>
  <si>
    <t>12.5</t>
  </si>
  <si>
    <t>12.6</t>
  </si>
  <si>
    <t>12.7</t>
  </si>
  <si>
    <t>12.8</t>
  </si>
  <si>
    <t>12.9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</si>
  <si>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</si>
  <si>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</si>
  <si>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</si>
  <si>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</si>
  <si>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</si>
  <si>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</si>
  <si>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</si>
  <si>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</si>
  <si>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</si>
  <si>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</si>
  <si>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</si>
  <si>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</si>
  <si>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</si>
  <si>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</si>
  <si>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</si>
  <si>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</si>
  <si>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</si>
  <si>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</si>
  <si>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</si>
  <si>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17.4</t>
  </si>
  <si>
    <t>17.5</t>
  </si>
  <si>
    <t>17.6</t>
  </si>
  <si>
    <t>17.7</t>
  </si>
  <si>
    <t>18.1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</si>
  <si>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</si>
  <si>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</si>
  <si>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</si>
  <si>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</si>
  <si>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</si>
  <si>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</si>
  <si>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</si>
  <si>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</si>
  <si>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</si>
  <si>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</si>
  <si>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4.8</t>
  </si>
  <si>
    <t>4.9</t>
  </si>
  <si>
    <t>4.10</t>
  </si>
  <si>
    <t>4.11</t>
  </si>
  <si>
    <t>4.12</t>
  </si>
  <si>
    <t>4.13</t>
  </si>
  <si>
    <t>3.10</t>
  </si>
  <si>
    <t>9.1.1.1</t>
  </si>
  <si>
    <t>9.1.1.2</t>
  </si>
  <si>
    <t>9.1.1.3</t>
  </si>
  <si>
    <t>9.1.2.1</t>
  </si>
  <si>
    <t>9.1.2.2</t>
  </si>
  <si>
    <t>9.1.2.3</t>
  </si>
  <si>
    <t>9.1.2.4</t>
  </si>
  <si>
    <t>11.1.1.1.1</t>
  </si>
  <si>
    <t>11.1.1.1.2</t>
  </si>
  <si>
    <t>11.1.1.1.3</t>
  </si>
  <si>
    <t>11.1.1.1.4</t>
  </si>
  <si>
    <t>11.1.3.1</t>
  </si>
  <si>
    <t>11.1.3.2</t>
  </si>
  <si>
    <t>11.1.3.3</t>
  </si>
  <si>
    <t xml:space="preserve">Ciągi pieszo-jezdne NU1C </t>
  </si>
  <si>
    <t xml:space="preserve">Ciągi piesze NU1A </t>
  </si>
  <si>
    <t xml:space="preserve">Ciągi jezdne dla dużych obciążeń - NU2C </t>
  </si>
  <si>
    <t xml:space="preserve">Ciągi jezdne parking autobusowy - NU2D </t>
  </si>
  <si>
    <t xml:space="preserve">Ciągi pieszo-jezdne - NU2A </t>
  </si>
  <si>
    <t xml:space="preserve">Ciągi piesze -NU3B </t>
  </si>
  <si>
    <t>Ciągi jezdne - NU5</t>
  </si>
  <si>
    <t>Ciągi jezdne dla wjazdu do Muzeum - NU7B</t>
  </si>
  <si>
    <t>Opaski jezdni - NU11A</t>
  </si>
  <si>
    <t>Nawierzchnia jezdna z kostki brukowej betonowej - NU11B</t>
  </si>
  <si>
    <t>Nawierzchnia ciągów pieszo-rowerowych - NU4d</t>
  </si>
  <si>
    <t xml:space="preserve">Drenaż fundamentow wokół garażu podziemnego MWP-PB-21.1-SK-301 </t>
  </si>
  <si>
    <t xml:space="preserve">Przyłącze kanalizacji deszczowej dla Placu Gwardii MWP-PB-21.1-SK-302 </t>
  </si>
  <si>
    <t xml:space="preserve">Przyłącze wodociągowe do garażu podziemnego MWP-PB-21.1-SW-301 </t>
  </si>
  <si>
    <t xml:space="preserve">Przyłącze wodociągowe do budynku N92 MWP-PB-21.1-SW-302 </t>
  </si>
  <si>
    <t xml:space="preserve">Przyłącze wodociągowe do budynku N93 MWP-PB-21.1-SW-303 </t>
  </si>
  <si>
    <t xml:space="preserve">Przyłącze wodociągowe do budynku N9/N23 MWP-PB-21.1-SW-304 </t>
  </si>
  <si>
    <t xml:space="preserve">Przyłącze wodociągowe do budynku N1 MWP-PB-21.1-SW-305 </t>
  </si>
  <si>
    <t xml:space="preserve">Odcinek SW9-ZD9 MWP-PB-21.1-SW-306 </t>
  </si>
  <si>
    <t xml:space="preserve">Przyłącza kanalizacji deszczowej do budynku Pawilonu Południowego MWP-PB-21.2-SK-300 </t>
  </si>
  <si>
    <t xml:space="preserve">Przyłącza kanalizacji deszczowej do budynku Pawilonu Południowego MWP-PB-21.2-SK-301 </t>
  </si>
  <si>
    <t xml:space="preserve">Drenaż wokół budynku Pawilonu Południowego MWP-PB-21.2-SK-302 </t>
  </si>
  <si>
    <t xml:space="preserve">Przyłącza kanalizacji sanitarnej do budynku Pawilonu Południowego MWP-PB-21.2-SK-303 </t>
  </si>
  <si>
    <t xml:space="preserve">Przyłącze wodociągowe do budynku Pawilonu Południowego MWP-PB-21.2-SW-300 </t>
  </si>
  <si>
    <t xml:space="preserve">Przyłącze wodociągowe (1) MWP-PB-21.3-PWK-700 </t>
  </si>
  <si>
    <t xml:space="preserve">Przyłącze wodociągowe (2) MWP-PB-21.3-PWK-701 </t>
  </si>
  <si>
    <t xml:space="preserve">Przyłącze kanalizacyjne S18-Si;  Przyłącze deszczowe S27-rynna MWP-PB-21.3-PWK-702 </t>
  </si>
  <si>
    <t xml:space="preserve">Przyłącze kanalizacyjne S26-S26.1-bud. MWP-PB-21.3-PWK-703 </t>
  </si>
  <si>
    <t xml:space="preserve">Przyłącze kanalizacyjne S16-S16.1-S16.2-bud. MWP-PB-21.4-PWK-701 </t>
  </si>
  <si>
    <t xml:space="preserve">Przyłącze kanalizacyjne S16-S27-S27.1-S27.2-bud. MWP-PB-21.4-PWK-702 </t>
  </si>
  <si>
    <t>Płyta nad parkingiem podziemnym- strefa pod obciążenia ruchem kołowym ciężkim NU1b</t>
  </si>
  <si>
    <t>Płyta nad parkingiem podziemnym ocieplona od dołu, Plac Gwardii nad ogrzewanymi pomiesczzeniami+ PF- płyta nad parkingiem podziemnym z fontaną) NU1d, NU1d'', PF (NU1d- Płyta nad parkingiem podziemnym, Plac Gwardii+ NU1d''</t>
  </si>
  <si>
    <t>Płyty kamiennebezpośrednio na gruncie, ciągi piesze NU1a</t>
  </si>
  <si>
    <t xml:space="preserve">Odcinek PP1-S38, TR4-S40, S37-S39 MWP-PB-21.0-PWK-700 </t>
  </si>
  <si>
    <t xml:space="preserve">Odcinek S28-S31 MWP-PB-21.0-PWK-701 </t>
  </si>
  <si>
    <t xml:space="preserve">Odcinek kanalizacji tłocznej DN160 PE - MWP-PB-21.0-PWK-702 </t>
  </si>
  <si>
    <t xml:space="preserve">Odcinek S46-48-49 rozprężny - MWP-PB-21.0-PWK-703 </t>
  </si>
  <si>
    <t xml:space="preserve">Przyłącza wodociągowe i kanalizacyjne do budynku toalety - MWP-PB-21.0-PWK-704 </t>
  </si>
  <si>
    <t xml:space="preserve">Przyłącza wodociągowe i kanalizacyjne do budynku N65 - MWP-PB-21.0-PWK-705 </t>
  </si>
  <si>
    <t xml:space="preserve">Wpusty deszczowe DN500 z osadnikiem WD1, WD2 - MWP-PB-21.0-PWK-706 </t>
  </si>
  <si>
    <t xml:space="preserve">Wpusty deszczowe DN500 z osadnikiem WD3, WD4,WD5, WD6 MWP-PB-21.0-PWK-707 </t>
  </si>
  <si>
    <t xml:space="preserve">Wpusty deszczowe DN500 z osadnikiem WD7, WD8,WD9 MWP-PB-21.0-PWK-708 </t>
  </si>
  <si>
    <t xml:space="preserve">Wpusty deszczowe DN500 z osadnikiem WD10, WD11,WD12,WD13,WD14 - MWP-PB-21.0-PWK-709 </t>
  </si>
  <si>
    <t>Wykop zakres rzut poziom -2</t>
  </si>
  <si>
    <t>Wykop zakres rzut poziom -1</t>
  </si>
  <si>
    <t>Wykop zakres rzut poziom 0</t>
  </si>
  <si>
    <t>9.1.2.5</t>
  </si>
  <si>
    <t>Fundamenty poziom 0, -1, -2 sekcja 2</t>
  </si>
  <si>
    <t>Fundamenty poziom 0, -1, -2 sekcja 3</t>
  </si>
  <si>
    <t>Fundamenty poziom 0, -1, -2 sekcja 4</t>
  </si>
  <si>
    <t>Fundamenty poziom 0, -1, -2 sekcja 5</t>
  </si>
  <si>
    <t>Fundamenty poziom 0, -1, -2 sekcja 6</t>
  </si>
  <si>
    <t>9.1.2.6</t>
  </si>
  <si>
    <t>Fundamenty poziom 0, -1, -2 sekcja 1</t>
  </si>
  <si>
    <t>9.1.6.1</t>
  </si>
  <si>
    <t>9.1.6.2</t>
  </si>
  <si>
    <t>9.1.6.3</t>
  </si>
  <si>
    <t>9.1.6.4</t>
  </si>
  <si>
    <t>9.1.6.5</t>
  </si>
  <si>
    <t>9.1.6.6</t>
  </si>
  <si>
    <t>9.2.1.1.1</t>
  </si>
  <si>
    <t>9.2.1.1.2</t>
  </si>
  <si>
    <t>9.2.1.1.3</t>
  </si>
  <si>
    <t>9.2.1.1.4</t>
  </si>
  <si>
    <t>9.2.1.1.5</t>
  </si>
  <si>
    <t>9.2.1.1.6</t>
  </si>
  <si>
    <t>poziom 0, -1, -2 sekcja 1</t>
  </si>
  <si>
    <t>poziom 0, -1, -2 sekcja 2</t>
  </si>
  <si>
    <t>poziom 0, -1, -2 sekcja 3</t>
  </si>
  <si>
    <t>poziom 0, -1, -2 sekcja 4</t>
  </si>
  <si>
    <t>poziom 0, -1, -2 sekcja 5</t>
  </si>
  <si>
    <t xml:space="preserve"> poziom 0, -1, -2 sekcja 6</t>
  </si>
  <si>
    <t>10.2.1</t>
  </si>
  <si>
    <t>10.2.2</t>
  </si>
  <si>
    <t>10.2.3</t>
  </si>
  <si>
    <t>10.2.4</t>
  </si>
  <si>
    <t>10.2.5</t>
  </si>
  <si>
    <t>10.2.6</t>
  </si>
  <si>
    <t>Płyty kamienne na stopach z PVC na gruncie, ciągi piesze NU1E</t>
  </si>
  <si>
    <t>wykonanie wykopu od osi Y1 do Y15</t>
  </si>
  <si>
    <t>zasypanie wykopu gruntem przepuszczanydo osi Y15</t>
  </si>
  <si>
    <t>zasypanie wykopu gruntem przepuszczanydo osi Y34</t>
  </si>
  <si>
    <t>opłata za wybrana ziemię</t>
  </si>
  <si>
    <t>zagęszczanie</t>
  </si>
  <si>
    <t>odwodnienie</t>
  </si>
  <si>
    <t>11.1.1.1.5</t>
  </si>
  <si>
    <t>11.1.1.1.6</t>
  </si>
  <si>
    <t>11.1.1.1.7</t>
  </si>
  <si>
    <t>11.1.1.2.1</t>
  </si>
  <si>
    <t>11.1.1.2.2</t>
  </si>
  <si>
    <t>11.1.1.2.3</t>
  </si>
  <si>
    <t>11.1.1.2.4</t>
  </si>
  <si>
    <t>11.1.1.2.5</t>
  </si>
  <si>
    <t>11.1.1.2.6</t>
  </si>
  <si>
    <t>Podkłady z ubitych materiałów sypkich na podłożu gruntowym</t>
  </si>
  <si>
    <t>Warstwa podbudowy z tłucznia gr. 27cm</t>
  </si>
  <si>
    <t>Warstwa wzmacniająca - geowłóknina</t>
  </si>
  <si>
    <t>Warstwa podbudowy ze żwiru drobnoziarnistego gr. 10cm</t>
  </si>
  <si>
    <t>Podkłady betonowe na podłożu gruntowym - beton C8/10</t>
  </si>
  <si>
    <t>Posypka z suchej mieszanki do uszczelniania betonu przez krystalizację - mieszanina proszku cementowo-piaskowego</t>
  </si>
  <si>
    <t>Płyta betonowa gr. 20cm</t>
  </si>
  <si>
    <t>11.1.1.2.7</t>
  </si>
  <si>
    <t>Wiązary o masie do 5t w halach typu średniego</t>
  </si>
  <si>
    <t>Lekka obudowa dachu płaskiego o nachyleniu do 10% z blach stalowych fałdowych</t>
  </si>
  <si>
    <t>Kraty pomostowe</t>
  </si>
  <si>
    <t>warstwa D1</t>
  </si>
  <si>
    <t>warstwa D2</t>
  </si>
  <si>
    <t>warstwa D3</t>
  </si>
  <si>
    <t>warstwa D4</t>
  </si>
  <si>
    <t>warstwa D5</t>
  </si>
  <si>
    <t>attyka</t>
  </si>
  <si>
    <t>11.1.5.1</t>
  </si>
  <si>
    <t>11.1.5.2</t>
  </si>
  <si>
    <t>11.1.5.3</t>
  </si>
  <si>
    <t>11.1.5.4</t>
  </si>
  <si>
    <t>11.1.5.5</t>
  </si>
  <si>
    <t>11.1.5.6</t>
  </si>
  <si>
    <t>11.1.3.1.1</t>
  </si>
  <si>
    <t>11.1.3.1.2</t>
  </si>
  <si>
    <t>11.1.3.1.3</t>
  </si>
  <si>
    <t>11.1.3.1.4</t>
  </si>
  <si>
    <t>11.1.3.1.5</t>
  </si>
  <si>
    <t>11.1.3.1.6</t>
  </si>
  <si>
    <t>11.1.3.1.7</t>
  </si>
  <si>
    <t>11.1.3.1.8</t>
  </si>
  <si>
    <t>11.1.3.1.9</t>
  </si>
  <si>
    <t>K1: MWP-PW-02.2-K-7810: 278820,20/1000 nad M3</t>
  </si>
  <si>
    <t>K2: MWP-PW-02.2-K-7820: 69066,70/1000 nad SWC</t>
  </si>
  <si>
    <t>K3: MWP-PW-02.2-K-7830: 147767,00/1000 nad M1</t>
  </si>
  <si>
    <t>K4: MWP-PW-02.2-K-7840: 62463,60/1000 nad M2</t>
  </si>
  <si>
    <t>K5: MWP-PW-02.2-K-7850: 22321,10/1000 nad komunik.</t>
  </si>
  <si>
    <t>K6: MWP-PW-02.2-K-7860: 14020,80/1000nad komunik.</t>
  </si>
  <si>
    <t>K7: MWP-PW-02.2-K-7870: 22059,20/1000 nad SWI</t>
  </si>
  <si>
    <t>K8: MWP-PW-02.2-K-7880: 19017,30/1000 nadpozostałą komunikacją pomiędzy modułami</t>
  </si>
  <si>
    <t>K9: MWP-PW-02.2-K-7890: 4296,30/1000 nad BAW</t>
  </si>
  <si>
    <t>19.1</t>
  </si>
  <si>
    <t>Rodzaj przegrody NU1b</t>
  </si>
  <si>
    <t>Rodzaj przegrody NU1d</t>
  </si>
  <si>
    <t>Rodzaj przegrody NU1d'</t>
  </si>
  <si>
    <t>Rodzaj przegrody NU1d''</t>
  </si>
  <si>
    <t>Rodzaj przegrody PZ</t>
  </si>
  <si>
    <t>Rodzaj przegrody PF</t>
  </si>
  <si>
    <t>11.9.2.1</t>
  </si>
  <si>
    <t>Dostawa i montaż żylet sufitowych 40x120cm w sali wystaw czasowych</t>
  </si>
  <si>
    <t xml:space="preserve">US-1 PANELE AKUSTYCZNE BLOK AUDIOWIZUALNY oraz wypełnienie ustroju płytą G-K </t>
  </si>
  <si>
    <t>UP-1 USTRÓJ Z PANELI FORNIROWANYCH</t>
  </si>
  <si>
    <t>UPRF1 USTRÓJ AKUSTYCZNY PERFOROWANY Z PANELI MIEDZIANYCH</t>
  </si>
  <si>
    <t>UP-2 USTRÓJ Z PANELI KOMPOZYTOWYCH MIEDZIANYCH</t>
  </si>
  <si>
    <t>SPWC PŁYTY WŁÓKNOWO CEMENTOWE</t>
  </si>
  <si>
    <t>ŚCIANA TYNKOWANA MALOWANA</t>
  </si>
  <si>
    <t>IZOLACJA  PPOŻ SZACHTÓW gr.12cm oraz ZBIORNIKA NA WODĘ NA POTRZEBY P.POŻ</t>
  </si>
  <si>
    <t>11.9.2.2</t>
  </si>
  <si>
    <t>11.9.2.3</t>
  </si>
  <si>
    <t>11.9.2.4</t>
  </si>
  <si>
    <t>11.9.2.5</t>
  </si>
  <si>
    <t>11.9.2.6</t>
  </si>
  <si>
    <t>11.9.2.7</t>
  </si>
  <si>
    <t>SPB SUFIT PREFABRYKOWANY BETONOWY płyta prefabrykowana grubości 10 cm</t>
  </si>
  <si>
    <t>SAK4 SUFIT AKUSTYCZNY TYP4 w M1</t>
  </si>
  <si>
    <t>SAK4 SUFIT AKUSTYCZNY TYP4 w M2</t>
  </si>
  <si>
    <t>SAK4 SUFIT AKUSTYCZNY TYP4 w M3</t>
  </si>
  <si>
    <t>SMI SUFIT MIEDZIANY KOMPOZYTOWY</t>
  </si>
  <si>
    <t>IZOLACJE  AKUSTYCZNE PRZESTRZENI TECHNICZNEJ gr.5 cm i 10cm</t>
  </si>
  <si>
    <t>SAK3 SUFIT AKUSTYCZNY TYP3 SWC</t>
  </si>
  <si>
    <t>SAK2 SUFIT AKUSTYCZNY TYP 2 BAW</t>
  </si>
  <si>
    <t>SAK1 SUFIT AKUSTYCZNY TYP 1</t>
  </si>
  <si>
    <t>SAL SUFIT RASTROWY LINIOWY 60x60 cm</t>
  </si>
  <si>
    <t>SKA 2 SUFIT KASETONOWY 120x60 cm</t>
  </si>
  <si>
    <t>SKA 1 SUFIT KASETONOWY 60x60 cm</t>
  </si>
  <si>
    <t>SGK SUFIT GIPSKARTONOWY MALOWANY</t>
  </si>
  <si>
    <t>drzwi drewniane rys.703</t>
  </si>
  <si>
    <t>drzwi stalowe rys.703 oraz 704</t>
  </si>
  <si>
    <t>Drzwi szklane rys.702</t>
  </si>
  <si>
    <t>Portale wejsciowe rys.705</t>
  </si>
  <si>
    <t>Ściany szklane wew. w systemie profili metalowych rys 701</t>
  </si>
  <si>
    <t>11.9.3.1</t>
  </si>
  <si>
    <t>11.9.4.1</t>
  </si>
  <si>
    <t>11.9.4.2</t>
  </si>
  <si>
    <t>11.9.4.3</t>
  </si>
  <si>
    <t>11.9.4.4</t>
  </si>
  <si>
    <t>11.9.4.5</t>
  </si>
  <si>
    <t>WJAZD WRAZ Z TUNELEM_EII</t>
  </si>
  <si>
    <t>Projekt drogowy</t>
  </si>
  <si>
    <t xml:space="preserve">Nawierzchnie </t>
  </si>
  <si>
    <t xml:space="preserve">Krawężniki i obrzeża </t>
  </si>
  <si>
    <t>Bariery drogowe</t>
  </si>
  <si>
    <t>Oznakowanie pionowe i poziome</t>
  </si>
  <si>
    <t>19.1.1</t>
  </si>
  <si>
    <t>19.1.2</t>
  </si>
  <si>
    <t>19.1.2.1</t>
  </si>
  <si>
    <t>19.1.2.2</t>
  </si>
  <si>
    <t>19.1.2.3</t>
  </si>
  <si>
    <t>19.1.2.4</t>
  </si>
  <si>
    <t xml:space="preserve">KONSTRUKCJA </t>
  </si>
  <si>
    <t>19.2</t>
  </si>
  <si>
    <t>Konstrukcja bramownicy</t>
  </si>
  <si>
    <t>19.2.1</t>
  </si>
  <si>
    <t xml:space="preserve">Konstrukcja stalowa </t>
  </si>
  <si>
    <t>19.2.1.1</t>
  </si>
  <si>
    <t>19.2.1.2</t>
  </si>
  <si>
    <t>19.2.1.3</t>
  </si>
  <si>
    <t>19.2.1.4</t>
  </si>
  <si>
    <t>19.2.2</t>
  </si>
  <si>
    <t>Konstrukcja tunelu</t>
  </si>
  <si>
    <t>Izolacje fundamentów</t>
  </si>
  <si>
    <t>Konstrukcja żelbetowa</t>
  </si>
  <si>
    <t>Ściany</t>
  </si>
  <si>
    <t>Stropy</t>
  </si>
  <si>
    <t>Belki</t>
  </si>
  <si>
    <t>Impregnacja kostki źelbetowej</t>
  </si>
  <si>
    <t>Zbiorcze  zestawienie zbrojenia</t>
  </si>
  <si>
    <t>Żurawie i dźwigi</t>
  </si>
  <si>
    <t>19.2.2.1</t>
  </si>
  <si>
    <t>19.2.2.2</t>
  </si>
  <si>
    <t>19.2.2.3</t>
  </si>
  <si>
    <t>19.2.2.3.1</t>
  </si>
  <si>
    <t>19.2.2.3.2</t>
  </si>
  <si>
    <t>Izolacje ścian i stropu</t>
  </si>
  <si>
    <t>19.2.2.4</t>
  </si>
  <si>
    <t>19.2.2.4.1</t>
  </si>
  <si>
    <t>19.2.2.4.2</t>
  </si>
  <si>
    <t>19.2.2.4.3</t>
  </si>
  <si>
    <t>19.2.2.4.4</t>
  </si>
  <si>
    <t>19.2.2.5</t>
  </si>
  <si>
    <t>19.2.2.6</t>
  </si>
  <si>
    <t>19.2.2.7</t>
  </si>
  <si>
    <t>19.3</t>
  </si>
  <si>
    <t>Architektura</t>
  </si>
  <si>
    <t>Rekonstrukcja muru</t>
  </si>
  <si>
    <t>Konserwacja muru pozostawionego</t>
  </si>
  <si>
    <t>Konserwacja gzymsu</t>
  </si>
  <si>
    <t>Rusztowania</t>
  </si>
  <si>
    <t>19.4</t>
  </si>
  <si>
    <t>PRACE KONSERWATORSKIE</t>
  </si>
  <si>
    <t>KANALIZACJA DESZCZOWA</t>
  </si>
  <si>
    <t>Rozdzielnice</t>
  </si>
  <si>
    <t>Instalacja oświetleniowa i gniazd wtyczkowych</t>
  </si>
  <si>
    <t>Kanalizacja kablowa</t>
  </si>
  <si>
    <t>Trasy kablowe</t>
  </si>
  <si>
    <t>Przewody i kable</t>
  </si>
  <si>
    <t>Instalacja kabli grzewczych</t>
  </si>
  <si>
    <t>Badania pomontażowe</t>
  </si>
  <si>
    <t>INSTALACJE CCTV i domofonowa</t>
  </si>
  <si>
    <t>19.5</t>
  </si>
  <si>
    <t>19.6</t>
  </si>
  <si>
    <t>19.4.1</t>
  </si>
  <si>
    <t>19.4.2</t>
  </si>
  <si>
    <t>19.4.3</t>
  </si>
  <si>
    <t>19.4.4</t>
  </si>
  <si>
    <t>19.6.1</t>
  </si>
  <si>
    <t>19.6.2</t>
  </si>
  <si>
    <t>19.6.3</t>
  </si>
  <si>
    <t>19.6.4</t>
  </si>
  <si>
    <t>19.6.5</t>
  </si>
  <si>
    <t>19.6.6</t>
  </si>
  <si>
    <t>19.6.7</t>
  </si>
  <si>
    <t>INSTALACJE ELEKTRYCZNE CCTV i Domofon</t>
  </si>
  <si>
    <t>19.6.8</t>
  </si>
  <si>
    <t xml:space="preserve"> Przebudowa sieci  SN- 15 kV i nN -0,4 kV RWE, usunięcie kolizji  14</t>
  </si>
  <si>
    <t>Przewody i kable nn</t>
  </si>
  <si>
    <t>Likwidacja kolizji</t>
  </si>
  <si>
    <t>wykonanie wykopu od osi Y16 do Y34</t>
  </si>
  <si>
    <t>Rozbiórka posadzki i fundamentów</t>
  </si>
  <si>
    <t>20.1</t>
  </si>
  <si>
    <t>20.2</t>
  </si>
  <si>
    <t>20.3</t>
  </si>
  <si>
    <t>20.4</t>
  </si>
  <si>
    <t>20.5</t>
  </si>
  <si>
    <t>20.6</t>
  </si>
  <si>
    <t>5.2.2</t>
  </si>
  <si>
    <t>5.2.3</t>
  </si>
  <si>
    <t>5.2.4</t>
  </si>
  <si>
    <t>5.2.5</t>
  </si>
  <si>
    <t>5.2.6</t>
  </si>
  <si>
    <t>5.2.7</t>
  </si>
  <si>
    <t>5.3.2</t>
  </si>
  <si>
    <t>5.3.3</t>
  </si>
  <si>
    <t>5.3.4</t>
  </si>
  <si>
    <t>4.1.2</t>
  </si>
  <si>
    <t>4.1.3</t>
  </si>
  <si>
    <t>4.1.4</t>
  </si>
  <si>
    <t>5.4.2</t>
  </si>
  <si>
    <t>5.4.3</t>
  </si>
  <si>
    <t xml:space="preserve">Załącznik nr 13 do SIWZ </t>
  </si>
  <si>
    <t>System DSO</t>
  </si>
  <si>
    <t>11.9.3.2</t>
  </si>
  <si>
    <t>11.9.3.3</t>
  </si>
  <si>
    <t>11.9.3.4</t>
  </si>
  <si>
    <t>11.9.3.5</t>
  </si>
  <si>
    <t>11.9.3.6</t>
  </si>
  <si>
    <t>11.9.3.7</t>
  </si>
  <si>
    <t>11.9.3.8</t>
  </si>
  <si>
    <t>11.9.3.9</t>
  </si>
  <si>
    <t>11.9.3.10</t>
  </si>
  <si>
    <t>11.9.3.11</t>
  </si>
  <si>
    <t>11.9.3.12</t>
  </si>
  <si>
    <t>11.9.3.13</t>
  </si>
  <si>
    <t>11.9.3.14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</si>
</sst>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/>
    <xf numFmtId="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1" fillId="0" borderId="0" xfId="0" applyFont="1"/>
    <xf numFmtId="0" fontId="11" fillId="0" borderId="1" xfId="0" applyFont="1" applyBorder="1"/>
    <xf numFmtId="4" fontId="8" fillId="2" borderId="1" xfId="0" applyNumberFormat="1" applyFont="1" applyFill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12" fillId="0" borderId="0" xfId="0" applyNumberFormat="1" applyFont="1"/>
    <xf numFmtId="0" fontId="8" fillId="0" borderId="1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4" fontId="8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showZeros="0" tabSelected="1" topLeftCell="A154" zoomScale="115" zoomScaleNormal="115" workbookViewId="0">
      <selection activeCell="H265" sqref="H265"/>
    </sheetView>
  </sheetViews>
  <sheetFormatPr defaultRowHeight="15" x14ac:dyDescent="0.25"/>
  <cols>
    <col min="1" max="1" width="10.85546875" style="2" customWidth="1"/>
    <col min="2" max="2" width="62.5703125" style="3" customWidth="1"/>
    <col min="3" max="3" width="3.7109375" style="4" customWidth="1"/>
    <col min="4" max="4" width="14.85546875" customWidth="1"/>
    <col min="5" max="5" width="14" customWidth="1"/>
    <col min="6" max="6" width="14.7109375" customWidth="1"/>
  </cols>
  <sheetData>
    <row r="1" spans="1:6" x14ac:dyDescent="0.25">
      <c r="A1" s="18"/>
      <c r="B1" s="60" t="s">
        <v>859</v>
      </c>
      <c r="C1" s="60"/>
      <c r="D1" s="60"/>
      <c r="E1" s="60"/>
      <c r="F1" s="60"/>
    </row>
    <row r="2" spans="1:6" x14ac:dyDescent="0.25">
      <c r="A2" s="18"/>
      <c r="C2" s="36"/>
      <c r="D2" s="60"/>
      <c r="E2" s="60"/>
      <c r="F2" s="60"/>
    </row>
    <row r="4" spans="1:6" ht="21" customHeight="1" x14ac:dyDescent="0.25">
      <c r="A4" s="61" t="s">
        <v>30</v>
      </c>
      <c r="B4" s="61"/>
      <c r="C4" s="61"/>
      <c r="D4" s="61"/>
      <c r="E4" s="61"/>
      <c r="F4" s="61"/>
    </row>
    <row r="5" spans="1:6" s="1" customFormat="1" ht="15.6" customHeight="1" x14ac:dyDescent="0.25">
      <c r="E5" s="54"/>
      <c r="F5" s="54"/>
    </row>
    <row r="6" spans="1:6" x14ac:dyDescent="0.25">
      <c r="A6" s="18"/>
      <c r="B6" s="19"/>
      <c r="C6" s="20"/>
      <c r="E6" s="38"/>
      <c r="F6" s="38"/>
    </row>
    <row r="7" spans="1:6" s="5" customFormat="1" ht="36" x14ac:dyDescent="0.2">
      <c r="A7" s="21" t="s">
        <v>1</v>
      </c>
      <c r="B7" s="22" t="s">
        <v>2</v>
      </c>
      <c r="C7" s="23"/>
      <c r="D7" s="21" t="s">
        <v>3</v>
      </c>
      <c r="E7" s="21" t="s">
        <v>4</v>
      </c>
      <c r="F7" s="21" t="s">
        <v>5</v>
      </c>
    </row>
    <row r="8" spans="1:6" s="6" customFormat="1" ht="26.25" customHeight="1" x14ac:dyDescent="0.2">
      <c r="A8" s="24" t="s">
        <v>6</v>
      </c>
      <c r="B8" s="25" t="s">
        <v>7</v>
      </c>
      <c r="C8" s="26"/>
      <c r="D8" s="27" t="s">
        <v>8</v>
      </c>
      <c r="E8" s="24" t="s">
        <v>9</v>
      </c>
      <c r="F8" s="24" t="s">
        <v>10</v>
      </c>
    </row>
    <row r="9" spans="1:6" s="7" customFormat="1" ht="12.75" x14ac:dyDescent="0.2">
      <c r="A9" s="28"/>
      <c r="B9" s="28" t="s">
        <v>71</v>
      </c>
      <c r="C9" s="8" t="s">
        <v>11</v>
      </c>
      <c r="D9" s="29">
        <f>ROUND(D10+D43+D52+D63+D83+D119+D130+D133+D140+D224+D249+D385+D395+D403+D414+D424+D432+D440+D442+D486,2)</f>
        <v>0</v>
      </c>
      <c r="E9" s="29">
        <f>ROUND(E10+E43+E52+E63+E83+E119+E130+E133+E140+E224+E249+E385+E395+E403+E414+E424+E432+E440+E442+E486,2)</f>
        <v>0</v>
      </c>
      <c r="F9" s="29">
        <f>ROUND(F10+F43+F52+F63+F83+F119+F130+F133+F140+F224+F249+F385+F395+F403+F414+F424+F432+F440+F442+F486,2)</f>
        <v>0</v>
      </c>
    </row>
    <row r="10" spans="1:6" s="7" customFormat="1" ht="39" customHeight="1" x14ac:dyDescent="0.2">
      <c r="A10" s="30">
        <v>1</v>
      </c>
      <c r="B10" s="31" t="s">
        <v>31</v>
      </c>
      <c r="C10" s="8" t="s">
        <v>11</v>
      </c>
      <c r="D10" s="29">
        <f>ROUND(D11+D12+D17+D18+D35+D36+D39+D42,2)</f>
        <v>0</v>
      </c>
      <c r="E10" s="29">
        <f>ROUND(E11+E12+E17+E18+E35+E36+E39+E42,2)</f>
        <v>0</v>
      </c>
      <c r="F10" s="29">
        <f>ROUND(F11+F12+F17+F18+F35+F36+F39+F42,2)</f>
        <v>0</v>
      </c>
    </row>
    <row r="11" spans="1:6" s="7" customFormat="1" ht="12.75" x14ac:dyDescent="0.2">
      <c r="A11" s="17" t="s">
        <v>12</v>
      </c>
      <c r="B11" s="48" t="s">
        <v>116</v>
      </c>
      <c r="C11" s="8" t="s">
        <v>13</v>
      </c>
      <c r="D11" s="59"/>
      <c r="E11" s="47">
        <f t="shared" ref="E11" si="0">ROUND(D11*23%,2)</f>
        <v>0</v>
      </c>
      <c r="F11" s="29">
        <f t="shared" ref="F11" si="1">ROUND(D11+E11,2)</f>
        <v>0</v>
      </c>
    </row>
    <row r="12" spans="1:6" s="7" customFormat="1" ht="12.75" x14ac:dyDescent="0.2">
      <c r="A12" s="17" t="s">
        <v>49</v>
      </c>
      <c r="B12" s="11" t="s">
        <v>121</v>
      </c>
      <c r="C12" s="8" t="s">
        <v>11</v>
      </c>
      <c r="D12" s="29">
        <f>ROUND(SUM(D13:D16),2)</f>
        <v>0</v>
      </c>
      <c r="E12" s="29">
        <f>ROUND(SUM(E13:E16),2)</f>
        <v>0</v>
      </c>
      <c r="F12" s="29">
        <f>ROUND(SUM(F13:F16),2)</f>
        <v>0</v>
      </c>
    </row>
    <row r="13" spans="1:6" s="7" customFormat="1" ht="12.75" x14ac:dyDescent="0.2">
      <c r="A13" s="17" t="s">
        <v>54</v>
      </c>
      <c r="B13" s="11" t="s">
        <v>117</v>
      </c>
      <c r="C13" s="8" t="s">
        <v>13</v>
      </c>
      <c r="D13" s="32"/>
      <c r="E13" s="14">
        <f t="shared" ref="E13:E20" si="2">ROUND(D13*23%,2)</f>
        <v>0</v>
      </c>
      <c r="F13" s="14">
        <f t="shared" ref="F13:F20" si="3">ROUND(D13+E13,2)</f>
        <v>0</v>
      </c>
    </row>
    <row r="14" spans="1:6" s="7" customFormat="1" ht="12.75" x14ac:dyDescent="0.2">
      <c r="A14" s="17" t="s">
        <v>53</v>
      </c>
      <c r="B14" s="11" t="s">
        <v>118</v>
      </c>
      <c r="C14" s="8" t="s">
        <v>13</v>
      </c>
      <c r="D14" s="32"/>
      <c r="E14" s="14">
        <f t="shared" ref="E14" si="4">ROUND(D14*23%,2)</f>
        <v>0</v>
      </c>
      <c r="F14" s="14">
        <f t="shared" ref="F14" si="5">ROUND(D14+E14,2)</f>
        <v>0</v>
      </c>
    </row>
    <row r="15" spans="1:6" s="7" customFormat="1" ht="12.75" x14ac:dyDescent="0.2">
      <c r="A15" s="17" t="s">
        <v>55</v>
      </c>
      <c r="B15" s="11" t="s">
        <v>119</v>
      </c>
      <c r="C15" s="8" t="s">
        <v>13</v>
      </c>
      <c r="D15" s="32"/>
      <c r="E15" s="14">
        <f t="shared" si="2"/>
        <v>0</v>
      </c>
      <c r="F15" s="14">
        <f t="shared" si="3"/>
        <v>0</v>
      </c>
    </row>
    <row r="16" spans="1:6" s="7" customFormat="1" ht="12.75" x14ac:dyDescent="0.2">
      <c r="A16" s="17" t="s">
        <v>56</v>
      </c>
      <c r="B16" s="11" t="s">
        <v>120</v>
      </c>
      <c r="C16" s="8" t="s">
        <v>13</v>
      </c>
      <c r="D16" s="32"/>
      <c r="E16" s="14">
        <f t="shared" si="2"/>
        <v>0</v>
      </c>
      <c r="F16" s="14">
        <f t="shared" si="3"/>
        <v>0</v>
      </c>
    </row>
    <row r="17" spans="1:6" s="7" customFormat="1" ht="12.75" x14ac:dyDescent="0.2">
      <c r="A17" s="17" t="s">
        <v>50</v>
      </c>
      <c r="B17" s="11" t="s">
        <v>122</v>
      </c>
      <c r="C17" s="8" t="s">
        <v>13</v>
      </c>
      <c r="D17" s="32"/>
      <c r="E17" s="29">
        <f t="shared" ref="E17" si="6">ROUND(D17*23%,2)</f>
        <v>0</v>
      </c>
      <c r="F17" s="29">
        <f t="shared" ref="F17" si="7">ROUND(D17+E17,2)</f>
        <v>0</v>
      </c>
    </row>
    <row r="18" spans="1:6" s="7" customFormat="1" ht="12.75" x14ac:dyDescent="0.2">
      <c r="A18" s="17" t="s">
        <v>51</v>
      </c>
      <c r="B18" s="11" t="s">
        <v>128</v>
      </c>
      <c r="C18" s="8" t="s">
        <v>11</v>
      </c>
      <c r="D18" s="29">
        <f>ROUND(SUM(D19:D34),2)</f>
        <v>0</v>
      </c>
      <c r="E18" s="29">
        <f>ROUND(SUM(E19:E34),2)</f>
        <v>0</v>
      </c>
      <c r="F18" s="29">
        <f>ROUND(SUM(F19:F34),2)</f>
        <v>0</v>
      </c>
    </row>
    <row r="19" spans="1:6" s="7" customFormat="1" ht="12.75" x14ac:dyDescent="0.2">
      <c r="A19" s="17" t="s">
        <v>57</v>
      </c>
      <c r="B19" s="11" t="s">
        <v>576</v>
      </c>
      <c r="C19" s="8" t="s">
        <v>13</v>
      </c>
      <c r="D19" s="32"/>
      <c r="E19" s="14">
        <f t="shared" si="2"/>
        <v>0</v>
      </c>
      <c r="F19" s="14">
        <f t="shared" si="3"/>
        <v>0</v>
      </c>
    </row>
    <row r="20" spans="1:6" s="7" customFormat="1" ht="12.75" x14ac:dyDescent="0.2">
      <c r="A20" s="17" t="s">
        <v>58</v>
      </c>
      <c r="B20" s="11" t="s">
        <v>577</v>
      </c>
      <c r="C20" s="8" t="s">
        <v>13</v>
      </c>
      <c r="D20" s="32"/>
      <c r="E20" s="14">
        <f t="shared" si="2"/>
        <v>0</v>
      </c>
      <c r="F20" s="14">
        <f t="shared" si="3"/>
        <v>0</v>
      </c>
    </row>
    <row r="21" spans="1:6" s="7" customFormat="1" ht="12.75" x14ac:dyDescent="0.2">
      <c r="A21" s="10" t="s">
        <v>59</v>
      </c>
      <c r="B21" s="11" t="s">
        <v>578</v>
      </c>
      <c r="C21" s="8" t="s">
        <v>13</v>
      </c>
      <c r="D21" s="16"/>
      <c r="E21" s="14">
        <f t="shared" ref="E21" si="8">ROUND(D21*23%,2)</f>
        <v>0</v>
      </c>
      <c r="F21" s="14">
        <f t="shared" ref="F21" si="9">ROUND(D21+E21,2)</f>
        <v>0</v>
      </c>
    </row>
    <row r="22" spans="1:6" s="7" customFormat="1" ht="16.5" customHeight="1" x14ac:dyDescent="0.2">
      <c r="A22" s="10" t="s">
        <v>60</v>
      </c>
      <c r="B22" s="11" t="s">
        <v>579</v>
      </c>
      <c r="C22" s="8" t="s">
        <v>13</v>
      </c>
      <c r="D22" s="16"/>
      <c r="E22" s="14">
        <f>ROUND(D22*23%,2)</f>
        <v>0</v>
      </c>
      <c r="F22" s="14">
        <f>ROUND(D22+E22,2)</f>
        <v>0</v>
      </c>
    </row>
    <row r="23" spans="1:6" s="7" customFormat="1" ht="12.75" customHeight="1" x14ac:dyDescent="0.2">
      <c r="A23" s="10" t="s">
        <v>61</v>
      </c>
      <c r="B23" s="11" t="s">
        <v>580</v>
      </c>
      <c r="C23" s="8" t="s">
        <v>13</v>
      </c>
      <c r="D23" s="16"/>
      <c r="E23" s="14">
        <f t="shared" ref="E23:E25" si="10">ROUND(D23*23%,2)</f>
        <v>0</v>
      </c>
      <c r="F23" s="14">
        <f t="shared" ref="F23:F25" si="11">ROUND(D23+E23,2)</f>
        <v>0</v>
      </c>
    </row>
    <row r="24" spans="1:6" s="7" customFormat="1" ht="15.75" customHeight="1" x14ac:dyDescent="0.2">
      <c r="A24" s="10" t="s">
        <v>62</v>
      </c>
      <c r="B24" s="11" t="s">
        <v>581</v>
      </c>
      <c r="C24" s="8" t="s">
        <v>13</v>
      </c>
      <c r="D24" s="16"/>
      <c r="E24" s="14">
        <f t="shared" si="10"/>
        <v>0</v>
      </c>
      <c r="F24" s="14">
        <f t="shared" si="11"/>
        <v>0</v>
      </c>
    </row>
    <row r="25" spans="1:6" s="7" customFormat="1" ht="16.5" customHeight="1" x14ac:dyDescent="0.2">
      <c r="A25" s="10" t="s">
        <v>63</v>
      </c>
      <c r="B25" s="11" t="s">
        <v>582</v>
      </c>
      <c r="C25" s="8" t="s">
        <v>13</v>
      </c>
      <c r="D25" s="16"/>
      <c r="E25" s="14">
        <f t="shared" si="10"/>
        <v>0</v>
      </c>
      <c r="F25" s="14">
        <f t="shared" si="11"/>
        <v>0</v>
      </c>
    </row>
    <row r="26" spans="1:6" s="9" customFormat="1" ht="12.75" x14ac:dyDescent="0.2">
      <c r="A26" s="10" t="s">
        <v>64</v>
      </c>
      <c r="B26" s="11" t="s">
        <v>583</v>
      </c>
      <c r="C26" s="8" t="s">
        <v>13</v>
      </c>
      <c r="D26" s="16"/>
      <c r="E26" s="14">
        <f t="shared" ref="E26:E34" si="12">ROUND(D26*23%,2)</f>
        <v>0</v>
      </c>
      <c r="F26" s="14">
        <f t="shared" ref="F26:F34" si="13">ROUND(D26+E26,2)</f>
        <v>0</v>
      </c>
    </row>
    <row r="27" spans="1:6" s="9" customFormat="1" ht="12.75" x14ac:dyDescent="0.2">
      <c r="A27" s="10" t="s">
        <v>65</v>
      </c>
      <c r="B27" s="11" t="s">
        <v>584</v>
      </c>
      <c r="C27" s="8" t="s">
        <v>13</v>
      </c>
      <c r="D27" s="16"/>
      <c r="E27" s="14">
        <f t="shared" si="12"/>
        <v>0</v>
      </c>
      <c r="F27" s="14">
        <f t="shared" si="13"/>
        <v>0</v>
      </c>
    </row>
    <row r="28" spans="1:6" s="9" customFormat="1" ht="12.75" x14ac:dyDescent="0.2">
      <c r="A28" s="10" t="s">
        <v>66</v>
      </c>
      <c r="B28" s="11" t="s">
        <v>585</v>
      </c>
      <c r="C28" s="8" t="s">
        <v>13</v>
      </c>
      <c r="D28" s="16"/>
      <c r="E28" s="14">
        <f t="shared" si="12"/>
        <v>0</v>
      </c>
      <c r="F28" s="14">
        <f t="shared" si="13"/>
        <v>0</v>
      </c>
    </row>
    <row r="29" spans="1:6" s="9" customFormat="1" ht="12.75" x14ac:dyDescent="0.2">
      <c r="A29" s="10" t="s">
        <v>67</v>
      </c>
      <c r="B29" s="11" t="s">
        <v>586</v>
      </c>
      <c r="C29" s="8" t="s">
        <v>13</v>
      </c>
      <c r="D29" s="16"/>
      <c r="E29" s="14">
        <f t="shared" si="12"/>
        <v>0</v>
      </c>
      <c r="F29" s="14">
        <f t="shared" si="13"/>
        <v>0</v>
      </c>
    </row>
    <row r="30" spans="1:6" s="9" customFormat="1" ht="12.75" x14ac:dyDescent="0.2">
      <c r="A30" s="10" t="s">
        <v>68</v>
      </c>
      <c r="B30" s="11" t="s">
        <v>123</v>
      </c>
      <c r="C30" s="8" t="s">
        <v>13</v>
      </c>
      <c r="D30" s="16"/>
      <c r="E30" s="14">
        <f t="shared" si="12"/>
        <v>0</v>
      </c>
      <c r="F30" s="14">
        <f t="shared" si="13"/>
        <v>0</v>
      </c>
    </row>
    <row r="31" spans="1:6" s="9" customFormat="1" ht="12.75" x14ac:dyDescent="0.2">
      <c r="A31" s="10" t="s">
        <v>69</v>
      </c>
      <c r="B31" s="11" t="s">
        <v>124</v>
      </c>
      <c r="C31" s="8" t="s">
        <v>13</v>
      </c>
      <c r="D31" s="16"/>
      <c r="E31" s="14">
        <f t="shared" si="12"/>
        <v>0</v>
      </c>
      <c r="F31" s="14">
        <f t="shared" si="13"/>
        <v>0</v>
      </c>
    </row>
    <row r="32" spans="1:6" s="9" customFormat="1" ht="12.75" x14ac:dyDescent="0.2">
      <c r="A32" s="10" t="s">
        <v>70</v>
      </c>
      <c r="B32" s="11" t="s">
        <v>125</v>
      </c>
      <c r="C32" s="8" t="s">
        <v>13</v>
      </c>
      <c r="D32" s="16"/>
      <c r="E32" s="14">
        <f t="shared" si="12"/>
        <v>0</v>
      </c>
      <c r="F32" s="14">
        <f t="shared" si="13"/>
        <v>0</v>
      </c>
    </row>
    <row r="33" spans="1:6" s="9" customFormat="1" ht="12.75" x14ac:dyDescent="0.2">
      <c r="A33" s="10" t="s">
        <v>110</v>
      </c>
      <c r="B33" s="11" t="s">
        <v>126</v>
      </c>
      <c r="C33" s="8" t="s">
        <v>13</v>
      </c>
      <c r="D33" s="16"/>
      <c r="E33" s="14">
        <f t="shared" si="12"/>
        <v>0</v>
      </c>
      <c r="F33" s="14">
        <f t="shared" si="13"/>
        <v>0</v>
      </c>
    </row>
    <row r="34" spans="1:6" s="9" customFormat="1" ht="12.75" x14ac:dyDescent="0.2">
      <c r="A34" s="10" t="s">
        <v>111</v>
      </c>
      <c r="B34" s="11" t="s">
        <v>127</v>
      </c>
      <c r="C34" s="8" t="s">
        <v>13</v>
      </c>
      <c r="D34" s="16"/>
      <c r="E34" s="14">
        <f t="shared" si="12"/>
        <v>0</v>
      </c>
      <c r="F34" s="14">
        <f t="shared" si="13"/>
        <v>0</v>
      </c>
    </row>
    <row r="35" spans="1:6" s="9" customFormat="1" ht="12.75" x14ac:dyDescent="0.2">
      <c r="A35" s="10" t="s">
        <v>101</v>
      </c>
      <c r="B35" s="11" t="s">
        <v>129</v>
      </c>
      <c r="C35" s="8" t="s">
        <v>13</v>
      </c>
      <c r="D35" s="59"/>
      <c r="E35" s="29">
        <f>ROUND(D35*23%,2)</f>
        <v>0</v>
      </c>
      <c r="F35" s="29">
        <f>ROUND(D35+E35,2)</f>
        <v>0</v>
      </c>
    </row>
    <row r="36" spans="1:6" s="9" customFormat="1" ht="12.75" x14ac:dyDescent="0.2">
      <c r="A36" s="10" t="s">
        <v>102</v>
      </c>
      <c r="B36" s="11" t="s">
        <v>132</v>
      </c>
      <c r="C36" s="8" t="s">
        <v>11</v>
      </c>
      <c r="D36" s="29">
        <f>ROUND(SUM(D37:D38),2)</f>
        <v>0</v>
      </c>
      <c r="E36" s="29">
        <f>ROUND(SUM(E37:E38),2)</f>
        <v>0</v>
      </c>
      <c r="F36" s="29">
        <f>ROUND(SUM(F37:F38),2)</f>
        <v>0</v>
      </c>
    </row>
    <row r="37" spans="1:6" s="9" customFormat="1" ht="12.75" x14ac:dyDescent="0.2">
      <c r="A37" s="10" t="s">
        <v>112</v>
      </c>
      <c r="B37" s="11" t="s">
        <v>130</v>
      </c>
      <c r="C37" s="8" t="s">
        <v>13</v>
      </c>
      <c r="D37" s="16"/>
      <c r="E37" s="14">
        <f t="shared" ref="E37:E38" si="14">ROUND(D37*23%,2)</f>
        <v>0</v>
      </c>
      <c r="F37" s="14">
        <f t="shared" ref="F37:F38" si="15">ROUND(D37+E37,2)</f>
        <v>0</v>
      </c>
    </row>
    <row r="38" spans="1:6" s="9" customFormat="1" ht="12.75" x14ac:dyDescent="0.2">
      <c r="A38" s="10" t="s">
        <v>113</v>
      </c>
      <c r="B38" s="11" t="s">
        <v>131</v>
      </c>
      <c r="C38" s="8" t="s">
        <v>13</v>
      </c>
      <c r="D38" s="16"/>
      <c r="E38" s="14">
        <f t="shared" si="14"/>
        <v>0</v>
      </c>
      <c r="F38" s="14">
        <f t="shared" si="15"/>
        <v>0</v>
      </c>
    </row>
    <row r="39" spans="1:6" s="9" customFormat="1" ht="12.75" x14ac:dyDescent="0.2">
      <c r="A39" s="10" t="s">
        <v>103</v>
      </c>
      <c r="B39" s="11" t="s">
        <v>133</v>
      </c>
      <c r="C39" s="8" t="s">
        <v>11</v>
      </c>
      <c r="D39" s="29">
        <f>ROUND(SUM(D40:D41),2)</f>
        <v>0</v>
      </c>
      <c r="E39" s="29">
        <f>ROUND(SUM(E40:E41),2)</f>
        <v>0</v>
      </c>
      <c r="F39" s="29">
        <f>ROUND(SUM(F40:F41),2)</f>
        <v>0</v>
      </c>
    </row>
    <row r="40" spans="1:6" s="9" customFormat="1" ht="12.75" x14ac:dyDescent="0.2">
      <c r="A40" s="10" t="s">
        <v>114</v>
      </c>
      <c r="B40" s="11" t="s">
        <v>130</v>
      </c>
      <c r="C40" s="8" t="s">
        <v>13</v>
      </c>
      <c r="D40" s="16"/>
      <c r="E40" s="14">
        <f t="shared" ref="E40:E41" si="16">ROUND(D40*23%,2)</f>
        <v>0</v>
      </c>
      <c r="F40" s="14">
        <f t="shared" ref="F40:F41" si="17">ROUND(D40+E40,2)</f>
        <v>0</v>
      </c>
    </row>
    <row r="41" spans="1:6" s="9" customFormat="1" ht="12.75" x14ac:dyDescent="0.2">
      <c r="A41" s="10" t="s">
        <v>115</v>
      </c>
      <c r="B41" s="11" t="s">
        <v>131</v>
      </c>
      <c r="C41" s="8" t="s">
        <v>13</v>
      </c>
      <c r="D41" s="16"/>
      <c r="E41" s="14">
        <f t="shared" si="16"/>
        <v>0</v>
      </c>
      <c r="F41" s="14">
        <f t="shared" si="17"/>
        <v>0</v>
      </c>
    </row>
    <row r="42" spans="1:6" s="9" customFormat="1" ht="12.75" x14ac:dyDescent="0.2">
      <c r="A42" s="40" t="s">
        <v>104</v>
      </c>
      <c r="B42" s="11" t="s">
        <v>134</v>
      </c>
      <c r="C42" s="8" t="s">
        <v>13</v>
      </c>
      <c r="D42" s="59"/>
      <c r="E42" s="29">
        <f t="shared" ref="E42" si="18">ROUND(D42*23%,2)</f>
        <v>0</v>
      </c>
      <c r="F42" s="29">
        <f t="shared" ref="F42" si="19">ROUND(D42+E42,2)</f>
        <v>0</v>
      </c>
    </row>
    <row r="43" spans="1:6" s="7" customFormat="1" ht="18" customHeight="1" x14ac:dyDescent="0.2">
      <c r="A43" s="30">
        <v>2</v>
      </c>
      <c r="B43" s="31" t="s">
        <v>72</v>
      </c>
      <c r="C43" s="8" t="s">
        <v>11</v>
      </c>
      <c r="D43" s="29">
        <f>ROUND(SUM(D44:D51),2)</f>
        <v>0</v>
      </c>
      <c r="E43" s="29">
        <f>ROUND(SUM(E44:E51),2)</f>
        <v>0</v>
      </c>
      <c r="F43" s="29">
        <f>ROUND(SUM(F44:F51),2)</f>
        <v>0</v>
      </c>
    </row>
    <row r="44" spans="1:6" s="9" customFormat="1" ht="12.75" x14ac:dyDescent="0.2">
      <c r="A44" s="10" t="s">
        <v>14</v>
      </c>
      <c r="B44" s="11" t="s">
        <v>278</v>
      </c>
      <c r="C44" s="8" t="s">
        <v>13</v>
      </c>
      <c r="D44" s="16"/>
      <c r="E44" s="14">
        <f>ROUND(D44*23%,2)</f>
        <v>0</v>
      </c>
      <c r="F44" s="14">
        <f>ROUND(D44+E44,2)</f>
        <v>0</v>
      </c>
    </row>
    <row r="45" spans="1:6" s="9" customFormat="1" ht="12.75" x14ac:dyDescent="0.2">
      <c r="A45" s="10" t="s">
        <v>15</v>
      </c>
      <c r="B45" s="11" t="s">
        <v>279</v>
      </c>
      <c r="C45" s="8" t="s">
        <v>13</v>
      </c>
      <c r="D45" s="16"/>
      <c r="E45" s="14">
        <f t="shared" ref="E45:E51" si="20">ROUND(D45*23%,2)</f>
        <v>0</v>
      </c>
      <c r="F45" s="14">
        <f t="shared" ref="F45:F51" si="21">ROUND(D45+E45,2)</f>
        <v>0</v>
      </c>
    </row>
    <row r="46" spans="1:6" s="9" customFormat="1" ht="12.75" x14ac:dyDescent="0.2">
      <c r="A46" s="10" t="s">
        <v>16</v>
      </c>
      <c r="B46" s="11" t="s">
        <v>280</v>
      </c>
      <c r="C46" s="8" t="s">
        <v>13</v>
      </c>
      <c r="D46" s="16"/>
      <c r="E46" s="14">
        <f t="shared" si="20"/>
        <v>0</v>
      </c>
      <c r="F46" s="14">
        <f t="shared" si="21"/>
        <v>0</v>
      </c>
    </row>
    <row r="47" spans="1:6" s="9" customFormat="1" ht="12.75" x14ac:dyDescent="0.2">
      <c r="A47" s="10" t="s">
        <v>79</v>
      </c>
      <c r="B47" s="11" t="s">
        <v>281</v>
      </c>
      <c r="C47" s="8" t="s">
        <v>13</v>
      </c>
      <c r="D47" s="16"/>
      <c r="E47" s="14">
        <f t="shared" si="20"/>
        <v>0</v>
      </c>
      <c r="F47" s="14">
        <f t="shared" si="21"/>
        <v>0</v>
      </c>
    </row>
    <row r="48" spans="1:6" s="9" customFormat="1" ht="12.75" x14ac:dyDescent="0.2">
      <c r="A48" s="10" t="s">
        <v>80</v>
      </c>
      <c r="B48" s="11" t="s">
        <v>282</v>
      </c>
      <c r="C48" s="8" t="s">
        <v>13</v>
      </c>
      <c r="D48" s="16"/>
      <c r="E48" s="14">
        <f t="shared" si="20"/>
        <v>0</v>
      </c>
      <c r="F48" s="14">
        <f t="shared" si="21"/>
        <v>0</v>
      </c>
    </row>
    <row r="49" spans="1:6" s="9" customFormat="1" ht="12.75" x14ac:dyDescent="0.2">
      <c r="A49" s="10" t="s">
        <v>81</v>
      </c>
      <c r="B49" s="11" t="s">
        <v>283</v>
      </c>
      <c r="C49" s="8" t="s">
        <v>13</v>
      </c>
      <c r="D49" s="16"/>
      <c r="E49" s="14">
        <f t="shared" si="20"/>
        <v>0</v>
      </c>
      <c r="F49" s="14">
        <f t="shared" si="21"/>
        <v>0</v>
      </c>
    </row>
    <row r="50" spans="1:6" s="9" customFormat="1" ht="12.75" x14ac:dyDescent="0.2">
      <c r="A50" s="10" t="s">
        <v>286</v>
      </c>
      <c r="B50" s="11" t="s">
        <v>284</v>
      </c>
      <c r="C50" s="8" t="s">
        <v>13</v>
      </c>
      <c r="D50" s="16"/>
      <c r="E50" s="14">
        <f t="shared" si="20"/>
        <v>0</v>
      </c>
      <c r="F50" s="14">
        <f t="shared" si="21"/>
        <v>0</v>
      </c>
    </row>
    <row r="51" spans="1:6" s="9" customFormat="1" ht="12.75" x14ac:dyDescent="0.2">
      <c r="A51" s="10" t="s">
        <v>287</v>
      </c>
      <c r="B51" s="11" t="s">
        <v>285</v>
      </c>
      <c r="C51" s="8" t="s">
        <v>13</v>
      </c>
      <c r="D51" s="16"/>
      <c r="E51" s="14">
        <f t="shared" si="20"/>
        <v>0</v>
      </c>
      <c r="F51" s="14">
        <f t="shared" si="21"/>
        <v>0</v>
      </c>
    </row>
    <row r="52" spans="1:6" s="7" customFormat="1" ht="12.75" x14ac:dyDescent="0.2">
      <c r="A52" s="30">
        <v>3</v>
      </c>
      <c r="B52" s="31" t="s">
        <v>73</v>
      </c>
      <c r="C52" s="8" t="s">
        <v>11</v>
      </c>
      <c r="D52" s="29">
        <f>ROUND(SUM(D53:D62),2)</f>
        <v>0</v>
      </c>
      <c r="E52" s="29">
        <f>ROUND(SUM(E53:E62),2)</f>
        <v>0</v>
      </c>
      <c r="F52" s="29">
        <f>ROUND(SUM(F53:F62),2)</f>
        <v>0</v>
      </c>
    </row>
    <row r="53" spans="1:6" s="9" customFormat="1" ht="12.75" x14ac:dyDescent="0.2">
      <c r="A53" s="10" t="s">
        <v>17</v>
      </c>
      <c r="B53" s="33" t="s">
        <v>288</v>
      </c>
      <c r="C53" s="8" t="s">
        <v>13</v>
      </c>
      <c r="D53" s="16"/>
      <c r="E53" s="14">
        <f t="shared" ref="E53:E62" si="22">ROUND(D53*23%,2)</f>
        <v>0</v>
      </c>
      <c r="F53" s="14">
        <f t="shared" ref="F53:F62" si="23">ROUND(D53+E53,2)</f>
        <v>0</v>
      </c>
    </row>
    <row r="54" spans="1:6" s="9" customFormat="1" ht="12.75" x14ac:dyDescent="0.2">
      <c r="A54" s="10" t="s">
        <v>18</v>
      </c>
      <c r="B54" s="33" t="s">
        <v>289</v>
      </c>
      <c r="C54" s="8" t="s">
        <v>13</v>
      </c>
      <c r="D54" s="16"/>
      <c r="E54" s="14">
        <f t="shared" ref="E54:E61" si="24">ROUND(D54*23%,2)</f>
        <v>0</v>
      </c>
      <c r="F54" s="14">
        <f t="shared" ref="F54:F61" si="25">ROUND(D54+E54,2)</f>
        <v>0</v>
      </c>
    </row>
    <row r="55" spans="1:6" s="9" customFormat="1" ht="12.75" x14ac:dyDescent="0.2">
      <c r="A55" s="10" t="s">
        <v>19</v>
      </c>
      <c r="B55" s="33" t="s">
        <v>290</v>
      </c>
      <c r="C55" s="8" t="s">
        <v>13</v>
      </c>
      <c r="D55" s="16"/>
      <c r="E55" s="14">
        <f t="shared" si="24"/>
        <v>0</v>
      </c>
      <c r="F55" s="14">
        <f t="shared" si="25"/>
        <v>0</v>
      </c>
    </row>
    <row r="56" spans="1:6" s="9" customFormat="1" ht="12.75" x14ac:dyDescent="0.2">
      <c r="A56" s="10" t="s">
        <v>85</v>
      </c>
      <c r="B56" s="33" t="s">
        <v>291</v>
      </c>
      <c r="C56" s="8" t="s">
        <v>13</v>
      </c>
      <c r="D56" s="16"/>
      <c r="E56" s="14">
        <f t="shared" si="24"/>
        <v>0</v>
      </c>
      <c r="F56" s="14">
        <f t="shared" si="25"/>
        <v>0</v>
      </c>
    </row>
    <row r="57" spans="1:6" s="9" customFormat="1" ht="12.75" x14ac:dyDescent="0.2">
      <c r="A57" s="10" t="s">
        <v>86</v>
      </c>
      <c r="B57" s="33" t="s">
        <v>292</v>
      </c>
      <c r="C57" s="8" t="s">
        <v>13</v>
      </c>
      <c r="D57" s="16"/>
      <c r="E57" s="14">
        <f t="shared" si="24"/>
        <v>0</v>
      </c>
      <c r="F57" s="14">
        <f t="shared" si="25"/>
        <v>0</v>
      </c>
    </row>
    <row r="58" spans="1:6" s="9" customFormat="1" ht="12.75" x14ac:dyDescent="0.2">
      <c r="A58" s="10" t="s">
        <v>87</v>
      </c>
      <c r="B58" s="33" t="s">
        <v>293</v>
      </c>
      <c r="C58" s="8" t="s">
        <v>13</v>
      </c>
      <c r="D58" s="16"/>
      <c r="E58" s="14">
        <f t="shared" si="24"/>
        <v>0</v>
      </c>
      <c r="F58" s="14">
        <f t="shared" si="25"/>
        <v>0</v>
      </c>
    </row>
    <row r="59" spans="1:6" s="9" customFormat="1" ht="12.75" x14ac:dyDescent="0.2">
      <c r="A59" s="10" t="s">
        <v>88</v>
      </c>
      <c r="B59" s="33" t="s">
        <v>294</v>
      </c>
      <c r="C59" s="8" t="s">
        <v>13</v>
      </c>
      <c r="D59" s="16"/>
      <c r="E59" s="14">
        <f t="shared" si="24"/>
        <v>0</v>
      </c>
      <c r="F59" s="14">
        <f t="shared" si="25"/>
        <v>0</v>
      </c>
    </row>
    <row r="60" spans="1:6" s="9" customFormat="1" ht="12.75" x14ac:dyDescent="0.2">
      <c r="A60" s="10" t="s">
        <v>89</v>
      </c>
      <c r="B60" s="33" t="s">
        <v>295</v>
      </c>
      <c r="C60" s="8" t="s">
        <v>13</v>
      </c>
      <c r="D60" s="16"/>
      <c r="E60" s="14">
        <f t="shared" si="24"/>
        <v>0</v>
      </c>
      <c r="F60" s="14">
        <f t="shared" si="25"/>
        <v>0</v>
      </c>
    </row>
    <row r="61" spans="1:6" s="9" customFormat="1" ht="12.75" x14ac:dyDescent="0.2">
      <c r="A61" s="10" t="s">
        <v>90</v>
      </c>
      <c r="B61" s="33" t="s">
        <v>296</v>
      </c>
      <c r="C61" s="8" t="s">
        <v>13</v>
      </c>
      <c r="D61" s="16"/>
      <c r="E61" s="14">
        <f t="shared" si="24"/>
        <v>0</v>
      </c>
      <c r="F61" s="14">
        <f t="shared" si="25"/>
        <v>0</v>
      </c>
    </row>
    <row r="62" spans="1:6" s="9" customFormat="1" ht="12.75" x14ac:dyDescent="0.2">
      <c r="A62" s="10" t="s">
        <v>561</v>
      </c>
      <c r="B62" s="11" t="s">
        <v>297</v>
      </c>
      <c r="C62" s="8" t="s">
        <v>13</v>
      </c>
      <c r="D62" s="16"/>
      <c r="E62" s="14">
        <f t="shared" si="22"/>
        <v>0</v>
      </c>
      <c r="F62" s="14">
        <f t="shared" si="23"/>
        <v>0</v>
      </c>
    </row>
    <row r="63" spans="1:6" s="9" customFormat="1" ht="12.75" x14ac:dyDescent="0.2">
      <c r="A63" s="30">
        <v>4</v>
      </c>
      <c r="B63" s="31" t="s">
        <v>74</v>
      </c>
      <c r="C63" s="8" t="s">
        <v>11</v>
      </c>
      <c r="D63" s="29">
        <f>ROUND(SUM(D72:D82)+D64+D69,2)</f>
        <v>0</v>
      </c>
      <c r="E63" s="29">
        <f>ROUND(SUM(E72:E82)+E64+E69,2)</f>
        <v>0</v>
      </c>
      <c r="F63" s="29">
        <f>ROUND(SUM(F72:F82)+F64+F69,2)</f>
        <v>0</v>
      </c>
    </row>
    <row r="64" spans="1:6" s="9" customFormat="1" ht="12.75" x14ac:dyDescent="0.2">
      <c r="A64" s="51" t="s">
        <v>20</v>
      </c>
      <c r="B64" s="44" t="s">
        <v>130</v>
      </c>
      <c r="C64" s="8" t="s">
        <v>11</v>
      </c>
      <c r="D64" s="29">
        <f>ROUND(SUM(D65:D68),2)</f>
        <v>0</v>
      </c>
      <c r="E64" s="29">
        <f>ROUND(SUM(E65:E68),2)</f>
        <v>0</v>
      </c>
      <c r="F64" s="29">
        <f>ROUND(SUM(F65:F68),2)</f>
        <v>0</v>
      </c>
    </row>
    <row r="65" spans="1:6" s="9" customFormat="1" ht="12.75" x14ac:dyDescent="0.2">
      <c r="A65" s="10" t="s">
        <v>82</v>
      </c>
      <c r="B65" s="33" t="s">
        <v>298</v>
      </c>
      <c r="C65" s="8" t="s">
        <v>13</v>
      </c>
      <c r="D65" s="16"/>
      <c r="E65" s="14">
        <f t="shared" ref="E65:E71" si="26">ROUND(D65*23%,2)</f>
        <v>0</v>
      </c>
      <c r="F65" s="14">
        <f t="shared" ref="F65:F71" si="27">ROUND(D65+E65,2)</f>
        <v>0</v>
      </c>
    </row>
    <row r="66" spans="1:6" s="9" customFormat="1" ht="12.75" x14ac:dyDescent="0.2">
      <c r="A66" s="10" t="s">
        <v>854</v>
      </c>
      <c r="B66" s="33" t="s">
        <v>299</v>
      </c>
      <c r="C66" s="8" t="s">
        <v>13</v>
      </c>
      <c r="D66" s="16"/>
      <c r="E66" s="14">
        <f t="shared" ref="E66:E68" si="28">ROUND(D66*23%,2)</f>
        <v>0</v>
      </c>
      <c r="F66" s="14">
        <f t="shared" ref="F66:F68" si="29">ROUND(D66+E66,2)</f>
        <v>0</v>
      </c>
    </row>
    <row r="67" spans="1:6" s="9" customFormat="1" ht="12.75" x14ac:dyDescent="0.2">
      <c r="A67" s="10" t="s">
        <v>855</v>
      </c>
      <c r="B67" s="33" t="s">
        <v>300</v>
      </c>
      <c r="C67" s="8" t="s">
        <v>13</v>
      </c>
      <c r="D67" s="16"/>
      <c r="E67" s="14">
        <f t="shared" si="28"/>
        <v>0</v>
      </c>
      <c r="F67" s="14">
        <f t="shared" si="29"/>
        <v>0</v>
      </c>
    </row>
    <row r="68" spans="1:6" s="9" customFormat="1" ht="12.75" x14ac:dyDescent="0.2">
      <c r="A68" s="10" t="s">
        <v>856</v>
      </c>
      <c r="B68" s="33" t="s">
        <v>301</v>
      </c>
      <c r="C68" s="8" t="s">
        <v>13</v>
      </c>
      <c r="D68" s="16"/>
      <c r="E68" s="14">
        <f t="shared" si="28"/>
        <v>0</v>
      </c>
      <c r="F68" s="14">
        <f t="shared" si="29"/>
        <v>0</v>
      </c>
    </row>
    <row r="69" spans="1:6" s="9" customFormat="1" ht="12.75" x14ac:dyDescent="0.2">
      <c r="A69" s="51" t="s">
        <v>21</v>
      </c>
      <c r="B69" s="44" t="s">
        <v>304</v>
      </c>
      <c r="C69" s="8" t="s">
        <v>11</v>
      </c>
      <c r="D69" s="29">
        <f>ROUND(SUM(D70:D71),2)</f>
        <v>0</v>
      </c>
      <c r="E69" s="29">
        <f>ROUND(SUM(E70:E71),2)</f>
        <v>0</v>
      </c>
      <c r="F69" s="29">
        <f>ROUND(SUM(F70:F71),2)</f>
        <v>0</v>
      </c>
    </row>
    <row r="70" spans="1:6" s="9" customFormat="1" ht="25.5" x14ac:dyDescent="0.2">
      <c r="A70" s="10" t="s">
        <v>83</v>
      </c>
      <c r="B70" s="33" t="s">
        <v>302</v>
      </c>
      <c r="C70" s="8" t="s">
        <v>13</v>
      </c>
      <c r="D70" s="16"/>
      <c r="E70" s="14">
        <f t="shared" si="26"/>
        <v>0</v>
      </c>
      <c r="F70" s="14">
        <f t="shared" si="27"/>
        <v>0</v>
      </c>
    </row>
    <row r="71" spans="1:6" s="9" customFormat="1" ht="12.75" x14ac:dyDescent="0.2">
      <c r="A71" s="10" t="s">
        <v>84</v>
      </c>
      <c r="B71" s="33" t="s">
        <v>303</v>
      </c>
      <c r="C71" s="8" t="s">
        <v>13</v>
      </c>
      <c r="D71" s="16"/>
      <c r="E71" s="14">
        <f t="shared" si="26"/>
        <v>0</v>
      </c>
      <c r="F71" s="14">
        <f t="shared" si="27"/>
        <v>0</v>
      </c>
    </row>
    <row r="72" spans="1:6" s="9" customFormat="1" ht="12.75" x14ac:dyDescent="0.2">
      <c r="A72" s="51" t="s">
        <v>91</v>
      </c>
      <c r="B72" s="44" t="s">
        <v>305</v>
      </c>
      <c r="C72" s="8" t="s">
        <v>13</v>
      </c>
      <c r="D72" s="16"/>
      <c r="E72" s="14">
        <f t="shared" ref="E72:E82" si="30">ROUND(D72*23%,2)</f>
        <v>0</v>
      </c>
      <c r="F72" s="14">
        <f t="shared" ref="F72:F82" si="31">ROUND(D72+E72,2)</f>
        <v>0</v>
      </c>
    </row>
    <row r="73" spans="1:6" s="9" customFormat="1" ht="12.75" x14ac:dyDescent="0.2">
      <c r="A73" s="10" t="s">
        <v>92</v>
      </c>
      <c r="B73" s="33" t="s">
        <v>306</v>
      </c>
      <c r="C73" s="8" t="s">
        <v>13</v>
      </c>
      <c r="D73" s="16"/>
      <c r="E73" s="14">
        <f t="shared" si="30"/>
        <v>0</v>
      </c>
      <c r="F73" s="14">
        <f t="shared" si="31"/>
        <v>0</v>
      </c>
    </row>
    <row r="74" spans="1:6" s="9" customFormat="1" ht="12.75" x14ac:dyDescent="0.2">
      <c r="A74" s="10" t="s">
        <v>93</v>
      </c>
      <c r="B74" s="33" t="s">
        <v>307</v>
      </c>
      <c r="C74" s="8" t="s">
        <v>13</v>
      </c>
      <c r="D74" s="16"/>
      <c r="E74" s="14">
        <f t="shared" si="30"/>
        <v>0</v>
      </c>
      <c r="F74" s="14">
        <f t="shared" si="31"/>
        <v>0</v>
      </c>
    </row>
    <row r="75" spans="1:6" s="9" customFormat="1" ht="12.75" x14ac:dyDescent="0.2">
      <c r="A75" s="10" t="s">
        <v>245</v>
      </c>
      <c r="B75" s="33" t="s">
        <v>308</v>
      </c>
      <c r="C75" s="8" t="s">
        <v>13</v>
      </c>
      <c r="D75" s="16"/>
      <c r="E75" s="14">
        <f t="shared" si="30"/>
        <v>0</v>
      </c>
      <c r="F75" s="14">
        <f t="shared" si="31"/>
        <v>0</v>
      </c>
    </row>
    <row r="76" spans="1:6" s="9" customFormat="1" ht="12.75" x14ac:dyDescent="0.2">
      <c r="A76" s="10" t="s">
        <v>257</v>
      </c>
      <c r="B76" s="33" t="s">
        <v>309</v>
      </c>
      <c r="C76" s="8" t="s">
        <v>13</v>
      </c>
      <c r="D76" s="16"/>
      <c r="E76" s="14">
        <f t="shared" si="30"/>
        <v>0</v>
      </c>
      <c r="F76" s="14">
        <f t="shared" si="31"/>
        <v>0</v>
      </c>
    </row>
    <row r="77" spans="1:6" s="9" customFormat="1" ht="12.75" x14ac:dyDescent="0.2">
      <c r="A77" s="10" t="s">
        <v>555</v>
      </c>
      <c r="B77" s="33" t="s">
        <v>310</v>
      </c>
      <c r="C77" s="8" t="s">
        <v>13</v>
      </c>
      <c r="D77" s="16"/>
      <c r="E77" s="14">
        <f t="shared" si="30"/>
        <v>0</v>
      </c>
      <c r="F77" s="14">
        <f t="shared" si="31"/>
        <v>0</v>
      </c>
    </row>
    <row r="78" spans="1:6" s="9" customFormat="1" ht="12.75" x14ac:dyDescent="0.2">
      <c r="A78" s="10" t="s">
        <v>556</v>
      </c>
      <c r="B78" s="33" t="s">
        <v>311</v>
      </c>
      <c r="C78" s="8" t="s">
        <v>13</v>
      </c>
      <c r="D78" s="16"/>
      <c r="E78" s="14">
        <f t="shared" si="30"/>
        <v>0</v>
      </c>
      <c r="F78" s="14">
        <f t="shared" si="31"/>
        <v>0</v>
      </c>
    </row>
    <row r="79" spans="1:6" s="9" customFormat="1" ht="12.75" x14ac:dyDescent="0.2">
      <c r="A79" s="10" t="s">
        <v>557</v>
      </c>
      <c r="B79" s="33" t="s">
        <v>312</v>
      </c>
      <c r="C79" s="8" t="s">
        <v>13</v>
      </c>
      <c r="D79" s="16"/>
      <c r="E79" s="14">
        <f t="shared" si="30"/>
        <v>0</v>
      </c>
      <c r="F79" s="14">
        <f t="shared" si="31"/>
        <v>0</v>
      </c>
    </row>
    <row r="80" spans="1:6" s="9" customFormat="1" ht="12.75" x14ac:dyDescent="0.2">
      <c r="A80" s="10" t="s">
        <v>558</v>
      </c>
      <c r="B80" s="33" t="s">
        <v>313</v>
      </c>
      <c r="C80" s="8" t="s">
        <v>13</v>
      </c>
      <c r="D80" s="16"/>
      <c r="E80" s="14">
        <f t="shared" si="30"/>
        <v>0</v>
      </c>
      <c r="F80" s="14">
        <f t="shared" si="31"/>
        <v>0</v>
      </c>
    </row>
    <row r="81" spans="1:6" s="9" customFormat="1" ht="12.75" x14ac:dyDescent="0.2">
      <c r="A81" s="10" t="s">
        <v>559</v>
      </c>
      <c r="B81" s="33" t="s">
        <v>314</v>
      </c>
      <c r="C81" s="8" t="s">
        <v>13</v>
      </c>
      <c r="D81" s="16"/>
      <c r="E81" s="14">
        <f t="shared" si="30"/>
        <v>0</v>
      </c>
      <c r="F81" s="14">
        <f t="shared" si="31"/>
        <v>0</v>
      </c>
    </row>
    <row r="82" spans="1:6" s="9" customFormat="1" ht="12.75" x14ac:dyDescent="0.2">
      <c r="A82" s="10" t="s">
        <v>560</v>
      </c>
      <c r="B82" s="33" t="s">
        <v>315</v>
      </c>
      <c r="C82" s="8" t="s">
        <v>13</v>
      </c>
      <c r="D82" s="16"/>
      <c r="E82" s="14">
        <f t="shared" si="30"/>
        <v>0</v>
      </c>
      <c r="F82" s="14">
        <f t="shared" si="31"/>
        <v>0</v>
      </c>
    </row>
    <row r="83" spans="1:6" s="9" customFormat="1" ht="12.75" x14ac:dyDescent="0.2">
      <c r="A83" s="30">
        <v>5</v>
      </c>
      <c r="B83" s="31" t="s">
        <v>75</v>
      </c>
      <c r="C83" s="8" t="s">
        <v>11</v>
      </c>
      <c r="D83" s="29">
        <f>ROUND(D84+D95+D104+D110+D115,2)</f>
        <v>0</v>
      </c>
      <c r="E83" s="29">
        <f>ROUND(E84+E95+E104+E110+E115,2)</f>
        <v>0</v>
      </c>
      <c r="F83" s="29">
        <f>ROUND(F84+F95+F104+F110+F115,2)</f>
        <v>0</v>
      </c>
    </row>
    <row r="84" spans="1:6" s="12" customFormat="1" ht="25.5" x14ac:dyDescent="0.2">
      <c r="A84" s="10" t="s">
        <v>22</v>
      </c>
      <c r="B84" s="44" t="s">
        <v>316</v>
      </c>
      <c r="C84" s="8" t="s">
        <v>11</v>
      </c>
      <c r="D84" s="29">
        <f>ROUND(SUM(D85:D94),2)</f>
        <v>0</v>
      </c>
      <c r="E84" s="29">
        <f>ROUND(SUM(E85:E94),2)</f>
        <v>0</v>
      </c>
      <c r="F84" s="29">
        <f>ROUND(SUM(F85:F94),2)</f>
        <v>0</v>
      </c>
    </row>
    <row r="85" spans="1:6" s="12" customFormat="1" ht="12.75" x14ac:dyDescent="0.2">
      <c r="A85" s="10" t="s">
        <v>545</v>
      </c>
      <c r="B85" s="33" t="s">
        <v>609</v>
      </c>
      <c r="C85" s="8" t="s">
        <v>13</v>
      </c>
      <c r="D85" s="16"/>
      <c r="E85" s="14">
        <f t="shared" ref="E85" si="32">ROUND(D85*23%,2)</f>
        <v>0</v>
      </c>
      <c r="F85" s="14">
        <f t="shared" ref="F85" si="33">ROUND(D85+E85,2)</f>
        <v>0</v>
      </c>
    </row>
    <row r="86" spans="1:6" s="12" customFormat="1" ht="12.75" x14ac:dyDescent="0.2">
      <c r="A86" s="10" t="s">
        <v>546</v>
      </c>
      <c r="B86" s="33" t="s">
        <v>610</v>
      </c>
      <c r="C86" s="8" t="s">
        <v>13</v>
      </c>
      <c r="D86" s="16"/>
      <c r="E86" s="14">
        <f t="shared" ref="E86:E94" si="34">ROUND(D86*23%,2)</f>
        <v>0</v>
      </c>
      <c r="F86" s="14">
        <f t="shared" ref="F86:F94" si="35">ROUND(D86+E86,2)</f>
        <v>0</v>
      </c>
    </row>
    <row r="87" spans="1:6" s="12" customFormat="1" ht="12.75" x14ac:dyDescent="0.2">
      <c r="A87" s="10" t="s">
        <v>547</v>
      </c>
      <c r="B87" s="33" t="s">
        <v>611</v>
      </c>
      <c r="C87" s="8" t="s">
        <v>13</v>
      </c>
      <c r="D87" s="16"/>
      <c r="E87" s="14">
        <f t="shared" si="34"/>
        <v>0</v>
      </c>
      <c r="F87" s="14">
        <f t="shared" si="35"/>
        <v>0</v>
      </c>
    </row>
    <row r="88" spans="1:6" s="12" customFormat="1" ht="12.75" x14ac:dyDescent="0.2">
      <c r="A88" s="10" t="s">
        <v>548</v>
      </c>
      <c r="B88" s="33" t="s">
        <v>612</v>
      </c>
      <c r="C88" s="8" t="s">
        <v>13</v>
      </c>
      <c r="D88" s="16"/>
      <c r="E88" s="14">
        <f t="shared" si="34"/>
        <v>0</v>
      </c>
      <c r="F88" s="14">
        <f t="shared" si="35"/>
        <v>0</v>
      </c>
    </row>
    <row r="89" spans="1:6" s="12" customFormat="1" ht="25.5" x14ac:dyDescent="0.2">
      <c r="A89" s="10" t="s">
        <v>549</v>
      </c>
      <c r="B89" s="33" t="s">
        <v>613</v>
      </c>
      <c r="C89" s="8" t="s">
        <v>13</v>
      </c>
      <c r="D89" s="16"/>
      <c r="E89" s="14">
        <f t="shared" si="34"/>
        <v>0</v>
      </c>
      <c r="F89" s="14">
        <f t="shared" si="35"/>
        <v>0</v>
      </c>
    </row>
    <row r="90" spans="1:6" s="12" customFormat="1" ht="25.5" x14ac:dyDescent="0.2">
      <c r="A90" s="10" t="s">
        <v>550</v>
      </c>
      <c r="B90" s="33" t="s">
        <v>614</v>
      </c>
      <c r="C90" s="8" t="s">
        <v>13</v>
      </c>
      <c r="D90" s="16"/>
      <c r="E90" s="14">
        <f t="shared" si="34"/>
        <v>0</v>
      </c>
      <c r="F90" s="14">
        <f t="shared" si="35"/>
        <v>0</v>
      </c>
    </row>
    <row r="91" spans="1:6" s="12" customFormat="1" ht="12.75" x14ac:dyDescent="0.2">
      <c r="A91" s="10" t="s">
        <v>551</v>
      </c>
      <c r="B91" s="33" t="s">
        <v>615</v>
      </c>
      <c r="C91" s="8" t="s">
        <v>13</v>
      </c>
      <c r="D91" s="16"/>
      <c r="E91" s="14">
        <f t="shared" si="34"/>
        <v>0</v>
      </c>
      <c r="F91" s="14">
        <f t="shared" si="35"/>
        <v>0</v>
      </c>
    </row>
    <row r="92" spans="1:6" s="12" customFormat="1" ht="25.5" x14ac:dyDescent="0.2">
      <c r="A92" s="10" t="s">
        <v>552</v>
      </c>
      <c r="B92" s="33" t="s">
        <v>616</v>
      </c>
      <c r="C92" s="8" t="s">
        <v>13</v>
      </c>
      <c r="D92" s="16"/>
      <c r="E92" s="14">
        <f t="shared" si="34"/>
        <v>0</v>
      </c>
      <c r="F92" s="14">
        <f t="shared" si="35"/>
        <v>0</v>
      </c>
    </row>
    <row r="93" spans="1:6" s="12" customFormat="1" ht="25.5" x14ac:dyDescent="0.2">
      <c r="A93" s="10" t="s">
        <v>553</v>
      </c>
      <c r="B93" s="33" t="s">
        <v>617</v>
      </c>
      <c r="C93" s="8" t="s">
        <v>13</v>
      </c>
      <c r="D93" s="16"/>
      <c r="E93" s="14">
        <f t="shared" si="34"/>
        <v>0</v>
      </c>
      <c r="F93" s="14">
        <f t="shared" si="35"/>
        <v>0</v>
      </c>
    </row>
    <row r="94" spans="1:6" s="12" customFormat="1" ht="25.5" x14ac:dyDescent="0.2">
      <c r="A94" s="10" t="s">
        <v>554</v>
      </c>
      <c r="B94" s="33" t="s">
        <v>618</v>
      </c>
      <c r="C94" s="8" t="s">
        <v>13</v>
      </c>
      <c r="D94" s="16"/>
      <c r="E94" s="14">
        <f t="shared" si="34"/>
        <v>0</v>
      </c>
      <c r="F94" s="14">
        <f t="shared" si="35"/>
        <v>0</v>
      </c>
    </row>
    <row r="95" spans="1:6" s="12" customFormat="1" ht="38.25" x14ac:dyDescent="0.2">
      <c r="A95" s="10" t="s">
        <v>23</v>
      </c>
      <c r="B95" s="44" t="s">
        <v>317</v>
      </c>
      <c r="C95" s="8" t="s">
        <v>11</v>
      </c>
      <c r="D95" s="29">
        <f>ROUND(SUM(D96:D103),2)</f>
        <v>0</v>
      </c>
      <c r="E95" s="29">
        <f>ROUND(SUM(E96:E103),2)</f>
        <v>0</v>
      </c>
      <c r="F95" s="29">
        <f>ROUND(SUM(F96:F103),2)</f>
        <v>0</v>
      </c>
    </row>
    <row r="96" spans="1:6" s="12" customFormat="1" ht="12.75" x14ac:dyDescent="0.2">
      <c r="A96" s="10" t="s">
        <v>322</v>
      </c>
      <c r="B96" s="33" t="s">
        <v>587</v>
      </c>
      <c r="C96" s="8" t="s">
        <v>13</v>
      </c>
      <c r="D96" s="16"/>
      <c r="E96" s="14">
        <f t="shared" ref="E96" si="36">ROUND(D96*23%,2)</f>
        <v>0</v>
      </c>
      <c r="F96" s="14">
        <f t="shared" ref="F96" si="37">ROUND(D96+E96,2)</f>
        <v>0</v>
      </c>
    </row>
    <row r="97" spans="1:6" s="12" customFormat="1" ht="12.75" x14ac:dyDescent="0.2">
      <c r="A97" s="10" t="s">
        <v>845</v>
      </c>
      <c r="B97" s="33" t="s">
        <v>588</v>
      </c>
      <c r="C97" s="8" t="s">
        <v>13</v>
      </c>
      <c r="D97" s="16"/>
      <c r="E97" s="14">
        <f t="shared" ref="E97:E103" si="38">ROUND(D97*23%,2)</f>
        <v>0</v>
      </c>
      <c r="F97" s="14">
        <f t="shared" ref="F97:F103" si="39">ROUND(D97+E97,2)</f>
        <v>0</v>
      </c>
    </row>
    <row r="98" spans="1:6" s="12" customFormat="1" ht="12.75" x14ac:dyDescent="0.2">
      <c r="A98" s="10" t="s">
        <v>846</v>
      </c>
      <c r="B98" s="33" t="s">
        <v>589</v>
      </c>
      <c r="C98" s="8" t="s">
        <v>13</v>
      </c>
      <c r="D98" s="16"/>
      <c r="E98" s="14">
        <f t="shared" si="38"/>
        <v>0</v>
      </c>
      <c r="F98" s="14">
        <f t="shared" si="39"/>
        <v>0</v>
      </c>
    </row>
    <row r="99" spans="1:6" s="12" customFormat="1" ht="12.75" x14ac:dyDescent="0.2">
      <c r="A99" s="10" t="s">
        <v>847</v>
      </c>
      <c r="B99" s="33" t="s">
        <v>590</v>
      </c>
      <c r="C99" s="8" t="s">
        <v>13</v>
      </c>
      <c r="D99" s="16"/>
      <c r="E99" s="14">
        <f t="shared" si="38"/>
        <v>0</v>
      </c>
      <c r="F99" s="14">
        <f t="shared" si="39"/>
        <v>0</v>
      </c>
    </row>
    <row r="100" spans="1:6" s="12" customFormat="1" ht="12.75" x14ac:dyDescent="0.2">
      <c r="A100" s="10" t="s">
        <v>848</v>
      </c>
      <c r="B100" s="33" t="s">
        <v>591</v>
      </c>
      <c r="C100" s="8" t="s">
        <v>13</v>
      </c>
      <c r="D100" s="16"/>
      <c r="E100" s="14">
        <f t="shared" si="38"/>
        <v>0</v>
      </c>
      <c r="F100" s="14">
        <f t="shared" si="39"/>
        <v>0</v>
      </c>
    </row>
    <row r="101" spans="1:6" s="12" customFormat="1" ht="12.75" x14ac:dyDescent="0.2">
      <c r="A101" s="10" t="s">
        <v>849</v>
      </c>
      <c r="B101" s="33" t="s">
        <v>592</v>
      </c>
      <c r="C101" s="8" t="s">
        <v>13</v>
      </c>
      <c r="D101" s="16"/>
      <c r="E101" s="14">
        <f t="shared" si="38"/>
        <v>0</v>
      </c>
      <c r="F101" s="14">
        <f t="shared" si="39"/>
        <v>0</v>
      </c>
    </row>
    <row r="102" spans="1:6" s="12" customFormat="1" ht="12.75" x14ac:dyDescent="0.2">
      <c r="A102" s="10" t="s">
        <v>850</v>
      </c>
      <c r="B102" s="33" t="s">
        <v>593</v>
      </c>
      <c r="C102" s="8" t="s">
        <v>13</v>
      </c>
      <c r="D102" s="16"/>
      <c r="E102" s="14">
        <f t="shared" si="38"/>
        <v>0</v>
      </c>
      <c r="F102" s="14">
        <f t="shared" si="39"/>
        <v>0</v>
      </c>
    </row>
    <row r="103" spans="1:6" s="12" customFormat="1" ht="12.75" x14ac:dyDescent="0.2">
      <c r="A103" s="10" t="s">
        <v>323</v>
      </c>
      <c r="B103" s="33" t="s">
        <v>594</v>
      </c>
      <c r="C103" s="8" t="s">
        <v>13</v>
      </c>
      <c r="D103" s="16"/>
      <c r="E103" s="14">
        <f t="shared" si="38"/>
        <v>0</v>
      </c>
      <c r="F103" s="14">
        <f t="shared" si="39"/>
        <v>0</v>
      </c>
    </row>
    <row r="104" spans="1:6" s="12" customFormat="1" ht="25.5" x14ac:dyDescent="0.2">
      <c r="A104" s="10" t="s">
        <v>324</v>
      </c>
      <c r="B104" s="44" t="s">
        <v>318</v>
      </c>
      <c r="C104" s="8" t="s">
        <v>11</v>
      </c>
      <c r="D104" s="29">
        <f>ROUND(SUM(D105:D109),2)</f>
        <v>0</v>
      </c>
      <c r="E104" s="29">
        <f>ROUND(SUM(E105:E109),2)</f>
        <v>0</v>
      </c>
      <c r="F104" s="29">
        <f>ROUND(SUM(F105:F109),2)</f>
        <v>0</v>
      </c>
    </row>
    <row r="105" spans="1:6" s="12" customFormat="1" ht="25.5" x14ac:dyDescent="0.2">
      <c r="A105" s="10" t="s">
        <v>325</v>
      </c>
      <c r="B105" s="33" t="s">
        <v>595</v>
      </c>
      <c r="C105" s="8" t="s">
        <v>13</v>
      </c>
      <c r="D105" s="16"/>
      <c r="E105" s="14">
        <f t="shared" ref="E105" si="40">ROUND(D105*23%,2)</f>
        <v>0</v>
      </c>
      <c r="F105" s="14">
        <f t="shared" ref="F105" si="41">ROUND(D105+E105,2)</f>
        <v>0</v>
      </c>
    </row>
    <row r="106" spans="1:6" s="12" customFormat="1" ht="25.5" x14ac:dyDescent="0.2">
      <c r="A106" s="10" t="s">
        <v>851</v>
      </c>
      <c r="B106" s="33" t="s">
        <v>596</v>
      </c>
      <c r="C106" s="8" t="s">
        <v>13</v>
      </c>
      <c r="D106" s="16"/>
      <c r="E106" s="14">
        <f t="shared" ref="E106:E109" si="42">ROUND(D106*23%,2)</f>
        <v>0</v>
      </c>
      <c r="F106" s="14">
        <f t="shared" ref="F106:F109" si="43">ROUND(D106+E106,2)</f>
        <v>0</v>
      </c>
    </row>
    <row r="107" spans="1:6" s="12" customFormat="1" ht="12.75" x14ac:dyDescent="0.2">
      <c r="A107" s="10" t="s">
        <v>852</v>
      </c>
      <c r="B107" s="33" t="s">
        <v>597</v>
      </c>
      <c r="C107" s="8" t="s">
        <v>13</v>
      </c>
      <c r="D107" s="16"/>
      <c r="E107" s="14">
        <f t="shared" si="42"/>
        <v>0</v>
      </c>
      <c r="F107" s="14">
        <f t="shared" si="43"/>
        <v>0</v>
      </c>
    </row>
    <row r="108" spans="1:6" s="12" customFormat="1" ht="25.5" x14ac:dyDescent="0.2">
      <c r="A108" s="10" t="s">
        <v>853</v>
      </c>
      <c r="B108" s="33" t="s">
        <v>598</v>
      </c>
      <c r="C108" s="8" t="s">
        <v>13</v>
      </c>
      <c r="D108" s="16"/>
      <c r="E108" s="14">
        <f t="shared" si="42"/>
        <v>0</v>
      </c>
      <c r="F108" s="14">
        <f t="shared" si="43"/>
        <v>0</v>
      </c>
    </row>
    <row r="109" spans="1:6" s="12" customFormat="1" ht="25.5" x14ac:dyDescent="0.2">
      <c r="A109" s="10" t="s">
        <v>326</v>
      </c>
      <c r="B109" s="33" t="s">
        <v>599</v>
      </c>
      <c r="C109" s="8" t="s">
        <v>13</v>
      </c>
      <c r="D109" s="16"/>
      <c r="E109" s="14">
        <f t="shared" si="42"/>
        <v>0</v>
      </c>
      <c r="F109" s="14">
        <f t="shared" si="43"/>
        <v>0</v>
      </c>
    </row>
    <row r="110" spans="1:6" s="12" customFormat="1" ht="27" customHeight="1" x14ac:dyDescent="0.2">
      <c r="A110" s="10" t="s">
        <v>327</v>
      </c>
      <c r="B110" s="44" t="s">
        <v>319</v>
      </c>
      <c r="C110" s="8" t="s">
        <v>11</v>
      </c>
      <c r="D110" s="29">
        <f>ROUND(SUM(D111:D114),2)</f>
        <v>0</v>
      </c>
      <c r="E110" s="29">
        <f>ROUND(SUM(E111:E114),2)</f>
        <v>0</v>
      </c>
      <c r="F110" s="29">
        <f>ROUND(SUM(F111:F114),2)</f>
        <v>0</v>
      </c>
    </row>
    <row r="111" spans="1:6" s="12" customFormat="1" ht="12.75" x14ac:dyDescent="0.2">
      <c r="A111" s="10" t="s">
        <v>328</v>
      </c>
      <c r="B111" s="33" t="s">
        <v>600</v>
      </c>
      <c r="C111" s="8" t="s">
        <v>13</v>
      </c>
      <c r="D111" s="16"/>
      <c r="E111" s="14">
        <f t="shared" ref="E111" si="44">ROUND(D111*23%,2)</f>
        <v>0</v>
      </c>
      <c r="F111" s="14">
        <f t="shared" ref="F111" si="45">ROUND(D111+E111,2)</f>
        <v>0</v>
      </c>
    </row>
    <row r="112" spans="1:6" s="12" customFormat="1" ht="12.75" x14ac:dyDescent="0.2">
      <c r="A112" s="10" t="s">
        <v>857</v>
      </c>
      <c r="B112" s="33" t="s">
        <v>601</v>
      </c>
      <c r="C112" s="8" t="s">
        <v>13</v>
      </c>
      <c r="D112" s="16"/>
      <c r="E112" s="14">
        <f t="shared" ref="E112:E114" si="46">ROUND(D112*23%,2)</f>
        <v>0</v>
      </c>
      <c r="F112" s="14">
        <f t="shared" ref="F112:F114" si="47">ROUND(D112+E112,2)</f>
        <v>0</v>
      </c>
    </row>
    <row r="113" spans="1:6" s="12" customFormat="1" ht="25.5" x14ac:dyDescent="0.2">
      <c r="A113" s="10" t="s">
        <v>858</v>
      </c>
      <c r="B113" s="33" t="s">
        <v>602</v>
      </c>
      <c r="C113" s="8" t="s">
        <v>13</v>
      </c>
      <c r="D113" s="16"/>
      <c r="E113" s="14">
        <f t="shared" si="46"/>
        <v>0</v>
      </c>
      <c r="F113" s="14">
        <f t="shared" si="47"/>
        <v>0</v>
      </c>
    </row>
    <row r="114" spans="1:6" s="12" customFormat="1" ht="12.75" x14ac:dyDescent="0.2">
      <c r="A114" s="10" t="s">
        <v>329</v>
      </c>
      <c r="B114" s="33" t="s">
        <v>603</v>
      </c>
      <c r="C114" s="8" t="s">
        <v>13</v>
      </c>
      <c r="D114" s="16"/>
      <c r="E114" s="14">
        <f t="shared" si="46"/>
        <v>0</v>
      </c>
      <c r="F114" s="14">
        <f t="shared" si="47"/>
        <v>0</v>
      </c>
    </row>
    <row r="115" spans="1:6" s="12" customFormat="1" ht="27.75" customHeight="1" x14ac:dyDescent="0.2">
      <c r="A115" s="10" t="s">
        <v>330</v>
      </c>
      <c r="B115" s="44" t="s">
        <v>321</v>
      </c>
      <c r="C115" s="8" t="s">
        <v>11</v>
      </c>
      <c r="D115" s="29">
        <f>ROUND(SUM(D116:D118),2)</f>
        <v>0</v>
      </c>
      <c r="E115" s="29">
        <f>ROUND(SUM(E116:E118),2)</f>
        <v>0</v>
      </c>
      <c r="F115" s="29">
        <f>ROUND(SUM(F116:F118),2)</f>
        <v>0</v>
      </c>
    </row>
    <row r="116" spans="1:6" s="12" customFormat="1" ht="12.75" x14ac:dyDescent="0.2">
      <c r="A116" s="10" t="s">
        <v>331</v>
      </c>
      <c r="B116" s="33" t="s">
        <v>320</v>
      </c>
      <c r="C116" s="8" t="s">
        <v>13</v>
      </c>
      <c r="D116" s="16"/>
      <c r="E116" s="14">
        <f t="shared" ref="E116" si="48">ROUND(D116*23%,2)</f>
        <v>0</v>
      </c>
      <c r="F116" s="14">
        <f t="shared" ref="F116" si="49">ROUND(D116+E116,2)</f>
        <v>0</v>
      </c>
    </row>
    <row r="117" spans="1:6" s="12" customFormat="1" ht="12.75" x14ac:dyDescent="0.2">
      <c r="A117" s="10" t="s">
        <v>332</v>
      </c>
      <c r="B117" s="33" t="s">
        <v>604</v>
      </c>
      <c r="C117" s="8" t="s">
        <v>13</v>
      </c>
      <c r="D117" s="16"/>
      <c r="E117" s="14">
        <f t="shared" ref="E117:E118" si="50">ROUND(D117*23%,2)</f>
        <v>0</v>
      </c>
      <c r="F117" s="14">
        <f t="shared" ref="F117:F118" si="51">ROUND(D117+E117,2)</f>
        <v>0</v>
      </c>
    </row>
    <row r="118" spans="1:6" s="12" customFormat="1" ht="12.75" x14ac:dyDescent="0.2">
      <c r="A118" s="10" t="s">
        <v>333</v>
      </c>
      <c r="B118" s="33" t="s">
        <v>605</v>
      </c>
      <c r="C118" s="8" t="s">
        <v>13</v>
      </c>
      <c r="D118" s="16"/>
      <c r="E118" s="14">
        <f t="shared" si="50"/>
        <v>0</v>
      </c>
      <c r="F118" s="14">
        <f t="shared" si="51"/>
        <v>0</v>
      </c>
    </row>
    <row r="119" spans="1:6" s="7" customFormat="1" ht="12.75" x14ac:dyDescent="0.2">
      <c r="A119" s="30">
        <v>6</v>
      </c>
      <c r="B119" s="31" t="s">
        <v>76</v>
      </c>
      <c r="C119" s="8" t="s">
        <v>11</v>
      </c>
      <c r="D119" s="29">
        <f>ROUND(D120+D126+D127,2)</f>
        <v>0</v>
      </c>
      <c r="E119" s="29">
        <f>ROUND(E120+E126+E127,2)</f>
        <v>0</v>
      </c>
      <c r="F119" s="29">
        <f>ROUND(F120+F126+F127,2)</f>
        <v>0</v>
      </c>
    </row>
    <row r="120" spans="1:6" s="7" customFormat="1" ht="12.75" x14ac:dyDescent="0.2">
      <c r="A120" s="10" t="s">
        <v>24</v>
      </c>
      <c r="B120" s="45" t="s">
        <v>338</v>
      </c>
      <c r="C120" s="8" t="s">
        <v>11</v>
      </c>
      <c r="D120" s="29">
        <f>ROUND(SUM(D121:D125),2)</f>
        <v>0</v>
      </c>
      <c r="E120" s="29">
        <f>ROUND(SUM(E121:E125),2)</f>
        <v>0</v>
      </c>
      <c r="F120" s="29">
        <f>ROUND(SUM(F121:F125),2)</f>
        <v>0</v>
      </c>
    </row>
    <row r="121" spans="1:6" s="7" customFormat="1" ht="12.75" x14ac:dyDescent="0.2">
      <c r="A121" s="10" t="s">
        <v>346</v>
      </c>
      <c r="B121" s="35" t="s">
        <v>334</v>
      </c>
      <c r="C121" s="8" t="s">
        <v>13</v>
      </c>
      <c r="D121" s="16"/>
      <c r="E121" s="14">
        <f t="shared" ref="E121:E129" si="52">ROUND(D121*23%,2)</f>
        <v>0</v>
      </c>
      <c r="F121" s="14">
        <f t="shared" ref="F121:F125" si="53">ROUND(D121+E121,2)</f>
        <v>0</v>
      </c>
    </row>
    <row r="122" spans="1:6" s="7" customFormat="1" ht="12.75" x14ac:dyDescent="0.2">
      <c r="A122" s="10" t="s">
        <v>347</v>
      </c>
      <c r="B122" s="35" t="s">
        <v>335</v>
      </c>
      <c r="C122" s="8" t="s">
        <v>13</v>
      </c>
      <c r="D122" s="16"/>
      <c r="E122" s="14">
        <f t="shared" si="52"/>
        <v>0</v>
      </c>
      <c r="F122" s="14">
        <f t="shared" si="53"/>
        <v>0</v>
      </c>
    </row>
    <row r="123" spans="1:6" s="7" customFormat="1" ht="12.75" x14ac:dyDescent="0.2">
      <c r="A123" s="10" t="s">
        <v>348</v>
      </c>
      <c r="B123" s="35" t="s">
        <v>336</v>
      </c>
      <c r="C123" s="8" t="s">
        <v>13</v>
      </c>
      <c r="D123" s="16"/>
      <c r="E123" s="14">
        <f t="shared" si="52"/>
        <v>0</v>
      </c>
      <c r="F123" s="14">
        <f t="shared" si="53"/>
        <v>0</v>
      </c>
    </row>
    <row r="124" spans="1:6" s="7" customFormat="1" ht="12.75" x14ac:dyDescent="0.2">
      <c r="A124" s="10" t="s">
        <v>349</v>
      </c>
      <c r="B124" s="35" t="s">
        <v>337</v>
      </c>
      <c r="C124" s="8" t="s">
        <v>13</v>
      </c>
      <c r="D124" s="16"/>
      <c r="E124" s="14">
        <f t="shared" si="52"/>
        <v>0</v>
      </c>
      <c r="F124" s="14">
        <f t="shared" si="53"/>
        <v>0</v>
      </c>
    </row>
    <row r="125" spans="1:6" s="7" customFormat="1" ht="12.75" x14ac:dyDescent="0.2">
      <c r="A125" s="10" t="s">
        <v>350</v>
      </c>
      <c r="B125" s="35" t="s">
        <v>186</v>
      </c>
      <c r="C125" s="8" t="s">
        <v>13</v>
      </c>
      <c r="D125" s="16"/>
      <c r="E125" s="14">
        <f t="shared" si="52"/>
        <v>0</v>
      </c>
      <c r="F125" s="14">
        <f t="shared" si="53"/>
        <v>0</v>
      </c>
    </row>
    <row r="126" spans="1:6" s="7" customFormat="1" ht="12.75" x14ac:dyDescent="0.2">
      <c r="A126" s="10" t="s">
        <v>341</v>
      </c>
      <c r="B126" s="46" t="s">
        <v>340</v>
      </c>
      <c r="C126" s="8" t="s">
        <v>13</v>
      </c>
      <c r="D126" s="59"/>
      <c r="E126" s="29">
        <f t="shared" si="52"/>
        <v>0</v>
      </c>
      <c r="F126" s="29">
        <f t="shared" ref="F126" si="54">ROUND(D126+E126,2)</f>
        <v>0</v>
      </c>
    </row>
    <row r="127" spans="1:6" s="7" customFormat="1" ht="12.75" x14ac:dyDescent="0.2">
      <c r="A127" s="10" t="s">
        <v>342</v>
      </c>
      <c r="B127" s="46" t="s">
        <v>343</v>
      </c>
      <c r="C127" s="8" t="s">
        <v>11</v>
      </c>
      <c r="D127" s="29">
        <f>ROUND(SUM(D128:D129),2)</f>
        <v>0</v>
      </c>
      <c r="E127" s="29">
        <f>ROUND(SUM(E128:E129),2)</f>
        <v>0</v>
      </c>
      <c r="F127" s="29">
        <f>ROUND(SUM(F128:F129),2)</f>
        <v>0</v>
      </c>
    </row>
    <row r="128" spans="1:6" s="7" customFormat="1" ht="12.75" x14ac:dyDescent="0.2">
      <c r="A128" s="10" t="s">
        <v>344</v>
      </c>
      <c r="B128" s="35" t="s">
        <v>339</v>
      </c>
      <c r="C128" s="8" t="s">
        <v>13</v>
      </c>
      <c r="D128" s="16"/>
      <c r="E128" s="14">
        <f t="shared" si="52"/>
        <v>0</v>
      </c>
      <c r="F128" s="14">
        <f t="shared" ref="F128" si="55">ROUND(D128+E128,2)</f>
        <v>0</v>
      </c>
    </row>
    <row r="129" spans="1:6" s="7" customFormat="1" ht="12.75" x14ac:dyDescent="0.2">
      <c r="A129" s="10" t="s">
        <v>345</v>
      </c>
      <c r="B129" s="35" t="s">
        <v>186</v>
      </c>
      <c r="C129" s="8" t="s">
        <v>13</v>
      </c>
      <c r="D129" s="16"/>
      <c r="E129" s="14">
        <f t="shared" si="52"/>
        <v>0</v>
      </c>
      <c r="F129" s="14">
        <f t="shared" ref="F129" si="56">ROUND(D129+E129,2)</f>
        <v>0</v>
      </c>
    </row>
    <row r="130" spans="1:6" s="7" customFormat="1" ht="12.75" x14ac:dyDescent="0.2">
      <c r="A130" s="30">
        <v>7</v>
      </c>
      <c r="B130" s="31" t="s">
        <v>77</v>
      </c>
      <c r="C130" s="8" t="s">
        <v>11</v>
      </c>
      <c r="D130" s="29">
        <f>ROUND(SUM(D131:D132),2)</f>
        <v>0</v>
      </c>
      <c r="E130" s="29">
        <f>ROUND(SUM(E131:E132),2)</f>
        <v>0</v>
      </c>
      <c r="F130" s="29">
        <f>ROUND(SUM(F131:F132),2)</f>
        <v>0</v>
      </c>
    </row>
    <row r="131" spans="1:6" s="7" customFormat="1" ht="12.75" x14ac:dyDescent="0.2">
      <c r="A131" s="10" t="s">
        <v>25</v>
      </c>
      <c r="B131" s="35" t="s">
        <v>144</v>
      </c>
      <c r="C131" s="8" t="s">
        <v>13</v>
      </c>
      <c r="D131" s="16"/>
      <c r="E131" s="14">
        <f t="shared" ref="E131" si="57">ROUND(D131*23%,2)</f>
        <v>0</v>
      </c>
      <c r="F131" s="14">
        <f t="shared" ref="F131" si="58">ROUND(D131+E131,2)</f>
        <v>0</v>
      </c>
    </row>
    <row r="132" spans="1:6" s="7" customFormat="1" ht="12.75" x14ac:dyDescent="0.2">
      <c r="A132" s="10" t="s">
        <v>40</v>
      </c>
      <c r="B132" s="35" t="s">
        <v>145</v>
      </c>
      <c r="C132" s="8" t="s">
        <v>13</v>
      </c>
      <c r="D132" s="16"/>
      <c r="E132" s="14">
        <f t="shared" ref="E132" si="59">ROUND(D132*23%,2)</f>
        <v>0</v>
      </c>
      <c r="F132" s="14">
        <f t="shared" ref="F132" si="60">ROUND(D132+E132,2)</f>
        <v>0</v>
      </c>
    </row>
    <row r="133" spans="1:6" s="7" customFormat="1" ht="12.75" x14ac:dyDescent="0.2">
      <c r="A133" s="30">
        <v>8</v>
      </c>
      <c r="B133" s="31" t="s">
        <v>78</v>
      </c>
      <c r="C133" s="8" t="s">
        <v>11</v>
      </c>
      <c r="D133" s="29">
        <f>ROUND(D134+D137+D138+D139,2)</f>
        <v>0</v>
      </c>
      <c r="E133" s="29">
        <f>ROUND(E134+E137+E138+E139,2)</f>
        <v>0</v>
      </c>
      <c r="F133" s="29">
        <f>ROUND(F134+F137+F138+F139,2)</f>
        <v>0</v>
      </c>
    </row>
    <row r="134" spans="1:6" s="15" customFormat="1" ht="12.75" x14ac:dyDescent="0.2">
      <c r="A134" s="10" t="s">
        <v>26</v>
      </c>
      <c r="B134" s="15" t="s">
        <v>78</v>
      </c>
      <c r="C134" s="8" t="s">
        <v>11</v>
      </c>
      <c r="D134" s="29">
        <f>ROUND(SUM(D135:D136),2)</f>
        <v>0</v>
      </c>
      <c r="E134" s="29">
        <f>ROUND(SUM(E135:E136),2)</f>
        <v>0</v>
      </c>
      <c r="F134" s="29">
        <f>ROUND(SUM(F135:F136),2)</f>
        <v>0</v>
      </c>
    </row>
    <row r="135" spans="1:6" s="15" customFormat="1" ht="12.75" x14ac:dyDescent="0.2">
      <c r="A135" s="10" t="s">
        <v>357</v>
      </c>
      <c r="B135" s="11" t="s">
        <v>144</v>
      </c>
      <c r="C135" s="8" t="s">
        <v>13</v>
      </c>
      <c r="D135" s="13"/>
      <c r="E135" s="14">
        <f t="shared" ref="E135:E139" si="61">ROUND(D135*23%,2)</f>
        <v>0</v>
      </c>
      <c r="F135" s="14">
        <f t="shared" ref="F135:F139" si="62">ROUND(D135+E135,2)</f>
        <v>0</v>
      </c>
    </row>
    <row r="136" spans="1:6" s="15" customFormat="1" ht="12.75" x14ac:dyDescent="0.2">
      <c r="A136" s="10" t="s">
        <v>358</v>
      </c>
      <c r="B136" s="11" t="s">
        <v>145</v>
      </c>
      <c r="C136" s="8" t="s">
        <v>13</v>
      </c>
      <c r="D136" s="13"/>
      <c r="E136" s="14">
        <f t="shared" si="61"/>
        <v>0</v>
      </c>
      <c r="F136" s="14">
        <f t="shared" si="62"/>
        <v>0</v>
      </c>
    </row>
    <row r="137" spans="1:6" s="15" customFormat="1" ht="12.75" x14ac:dyDescent="0.2">
      <c r="A137" s="10" t="s">
        <v>354</v>
      </c>
      <c r="B137" s="11" t="s">
        <v>351</v>
      </c>
      <c r="C137" s="8" t="s">
        <v>13</v>
      </c>
      <c r="D137" s="59"/>
      <c r="E137" s="29">
        <f t="shared" si="61"/>
        <v>0</v>
      </c>
      <c r="F137" s="29">
        <f t="shared" si="62"/>
        <v>0</v>
      </c>
    </row>
    <row r="138" spans="1:6" s="15" customFormat="1" ht="12.75" x14ac:dyDescent="0.2">
      <c r="A138" s="10" t="s">
        <v>355</v>
      </c>
      <c r="B138" s="11" t="s">
        <v>352</v>
      </c>
      <c r="C138" s="8" t="s">
        <v>13</v>
      </c>
      <c r="D138" s="59"/>
      <c r="E138" s="29">
        <f t="shared" si="61"/>
        <v>0</v>
      </c>
      <c r="F138" s="29">
        <f t="shared" si="62"/>
        <v>0</v>
      </c>
    </row>
    <row r="139" spans="1:6" s="15" customFormat="1" ht="12.75" x14ac:dyDescent="0.2">
      <c r="A139" s="10" t="s">
        <v>356</v>
      </c>
      <c r="B139" s="11" t="s">
        <v>353</v>
      </c>
      <c r="C139" s="8" t="s">
        <v>13</v>
      </c>
      <c r="D139" s="59"/>
      <c r="E139" s="29">
        <f t="shared" si="61"/>
        <v>0</v>
      </c>
      <c r="F139" s="29">
        <f t="shared" si="62"/>
        <v>0</v>
      </c>
    </row>
    <row r="140" spans="1:6" s="7" customFormat="1" ht="12.75" x14ac:dyDescent="0.2">
      <c r="A140" s="30">
        <v>9</v>
      </c>
      <c r="B140" s="31" t="s">
        <v>94</v>
      </c>
      <c r="C140" s="8" t="s">
        <v>11</v>
      </c>
      <c r="D140" s="29">
        <f>ROUND(D141+D165+D190+D208+D223,2)</f>
        <v>0</v>
      </c>
      <c r="E140" s="29">
        <f>ROUND(E141+E165+E190+E208+E223,2)</f>
        <v>0</v>
      </c>
      <c r="F140" s="29">
        <f>ROUND(F141+F165+F190+F208+F223,2)</f>
        <v>0</v>
      </c>
    </row>
    <row r="141" spans="1:6" s="7" customFormat="1" ht="12.75" x14ac:dyDescent="0.2">
      <c r="A141" s="10" t="s">
        <v>389</v>
      </c>
      <c r="B141" s="41" t="s">
        <v>32</v>
      </c>
      <c r="C141" s="8" t="s">
        <v>11</v>
      </c>
      <c r="D141" s="29">
        <f>ROUND(SUM(D153:D156)+D142+D146+D163+D164,2)</f>
        <v>0</v>
      </c>
      <c r="E141" s="29">
        <f>ROUND(SUM(E153:E156)+E142+E146+E163+E164,2)</f>
        <v>0</v>
      </c>
      <c r="F141" s="29">
        <f>ROUND(SUM(F153:F156)+F142+F146+F163+F164,2)</f>
        <v>0</v>
      </c>
    </row>
    <row r="142" spans="1:6" s="7" customFormat="1" ht="12.75" x14ac:dyDescent="0.2">
      <c r="A142" s="10" t="s">
        <v>390</v>
      </c>
      <c r="B142" s="41" t="s">
        <v>130</v>
      </c>
      <c r="C142" s="8" t="s">
        <v>11</v>
      </c>
      <c r="D142" s="29">
        <f>ROUND(SUM(D143:D145),2)</f>
        <v>0</v>
      </c>
      <c r="E142" s="29">
        <f>ROUND(SUM(E143:E145),2)</f>
        <v>0</v>
      </c>
      <c r="F142" s="29">
        <f>ROUND(SUM(F143:F145),2)</f>
        <v>0</v>
      </c>
    </row>
    <row r="143" spans="1:6" s="7" customFormat="1" ht="12.75" x14ac:dyDescent="0.2">
      <c r="A143" s="10" t="s">
        <v>562</v>
      </c>
      <c r="B143" s="48" t="s">
        <v>619</v>
      </c>
      <c r="C143" s="8" t="s">
        <v>13</v>
      </c>
      <c r="D143" s="13"/>
      <c r="E143" s="14">
        <f t="shared" ref="E143:E145" si="63">ROUND(D143*23%,2)</f>
        <v>0</v>
      </c>
      <c r="F143" s="14">
        <f t="shared" ref="F143:F145" si="64">ROUND(D143+E143,2)</f>
        <v>0</v>
      </c>
    </row>
    <row r="144" spans="1:6" s="7" customFormat="1" ht="12.75" x14ac:dyDescent="0.2">
      <c r="A144" s="10" t="s">
        <v>563</v>
      </c>
      <c r="B144" s="48" t="s">
        <v>620</v>
      </c>
      <c r="C144" s="8" t="s">
        <v>13</v>
      </c>
      <c r="D144" s="13"/>
      <c r="E144" s="14">
        <f t="shared" si="63"/>
        <v>0</v>
      </c>
      <c r="F144" s="14">
        <f t="shared" si="64"/>
        <v>0</v>
      </c>
    </row>
    <row r="145" spans="1:6" s="7" customFormat="1" ht="12.75" x14ac:dyDescent="0.2">
      <c r="A145" s="10" t="s">
        <v>564</v>
      </c>
      <c r="B145" s="48" t="s">
        <v>621</v>
      </c>
      <c r="C145" s="8" t="s">
        <v>13</v>
      </c>
      <c r="D145" s="13"/>
      <c r="E145" s="14">
        <f t="shared" si="63"/>
        <v>0</v>
      </c>
      <c r="F145" s="14">
        <f t="shared" si="64"/>
        <v>0</v>
      </c>
    </row>
    <row r="146" spans="1:6" s="7" customFormat="1" ht="12.75" x14ac:dyDescent="0.2">
      <c r="A146" s="10" t="s">
        <v>391</v>
      </c>
      <c r="B146" s="48" t="s">
        <v>155</v>
      </c>
      <c r="C146" s="8" t="s">
        <v>11</v>
      </c>
      <c r="D146" s="29">
        <f>ROUND(SUM(D147:D152),2)</f>
        <v>0</v>
      </c>
      <c r="E146" s="29">
        <f>ROUND(SUM(E147:E152),2)</f>
        <v>0</v>
      </c>
      <c r="F146" s="29">
        <f>ROUND(SUM(F147:F152),2)</f>
        <v>0</v>
      </c>
    </row>
    <row r="147" spans="1:6" s="7" customFormat="1" ht="12.75" x14ac:dyDescent="0.2">
      <c r="A147" s="10" t="s">
        <v>565</v>
      </c>
      <c r="B147" s="48" t="s">
        <v>629</v>
      </c>
      <c r="C147" s="8" t="s">
        <v>13</v>
      </c>
      <c r="D147" s="13"/>
      <c r="E147" s="14">
        <f t="shared" ref="E147" si="65">ROUND(D147*23%,2)</f>
        <v>0</v>
      </c>
      <c r="F147" s="14">
        <f t="shared" ref="F147" si="66">ROUND(D147+E147,2)</f>
        <v>0</v>
      </c>
    </row>
    <row r="148" spans="1:6" s="7" customFormat="1" ht="12.75" x14ac:dyDescent="0.2">
      <c r="A148" s="10" t="s">
        <v>566</v>
      </c>
      <c r="B148" s="48" t="s">
        <v>623</v>
      </c>
      <c r="C148" s="8" t="s">
        <v>13</v>
      </c>
      <c r="D148" s="13"/>
      <c r="E148" s="14">
        <f t="shared" ref="E148" si="67">ROUND(D148*23%,2)</f>
        <v>0</v>
      </c>
      <c r="F148" s="14">
        <f t="shared" ref="F148" si="68">ROUND(D148+E148,2)</f>
        <v>0</v>
      </c>
    </row>
    <row r="149" spans="1:6" s="7" customFormat="1" ht="12.75" x14ac:dyDescent="0.2">
      <c r="A149" s="10" t="s">
        <v>567</v>
      </c>
      <c r="B149" s="48" t="s">
        <v>624</v>
      </c>
      <c r="C149" s="8" t="s">
        <v>13</v>
      </c>
      <c r="D149" s="13"/>
      <c r="E149" s="14">
        <f t="shared" ref="E149:E152" si="69">ROUND(D149*23%,2)</f>
        <v>0</v>
      </c>
      <c r="F149" s="14">
        <f t="shared" ref="F149:F152" si="70">ROUND(D149+E149,2)</f>
        <v>0</v>
      </c>
    </row>
    <row r="150" spans="1:6" s="7" customFormat="1" ht="12.75" x14ac:dyDescent="0.2">
      <c r="A150" s="10" t="s">
        <v>568</v>
      </c>
      <c r="B150" s="48" t="s">
        <v>625</v>
      </c>
      <c r="C150" s="8" t="s">
        <v>13</v>
      </c>
      <c r="D150" s="13"/>
      <c r="E150" s="14">
        <f t="shared" si="69"/>
        <v>0</v>
      </c>
      <c r="F150" s="14">
        <f t="shared" si="70"/>
        <v>0</v>
      </c>
    </row>
    <row r="151" spans="1:6" s="7" customFormat="1" ht="12.75" x14ac:dyDescent="0.2">
      <c r="A151" s="10" t="s">
        <v>622</v>
      </c>
      <c r="B151" s="48" t="s">
        <v>626</v>
      </c>
      <c r="C151" s="8" t="s">
        <v>13</v>
      </c>
      <c r="D151" s="13"/>
      <c r="E151" s="14">
        <f t="shared" si="69"/>
        <v>0</v>
      </c>
      <c r="F151" s="14">
        <f t="shared" si="70"/>
        <v>0</v>
      </c>
    </row>
    <row r="152" spans="1:6" s="7" customFormat="1" ht="12.75" x14ac:dyDescent="0.2">
      <c r="A152" s="10" t="s">
        <v>628</v>
      </c>
      <c r="B152" s="48" t="s">
        <v>627</v>
      </c>
      <c r="C152" s="8" t="s">
        <v>13</v>
      </c>
      <c r="D152" s="13"/>
      <c r="E152" s="14">
        <f t="shared" si="69"/>
        <v>0</v>
      </c>
      <c r="F152" s="14">
        <f t="shared" si="70"/>
        <v>0</v>
      </c>
    </row>
    <row r="153" spans="1:6" s="7" customFormat="1" ht="12.75" x14ac:dyDescent="0.2">
      <c r="A153" s="10" t="s">
        <v>392</v>
      </c>
      <c r="B153" s="41" t="s">
        <v>156</v>
      </c>
      <c r="C153" s="8" t="s">
        <v>13</v>
      </c>
      <c r="D153" s="16"/>
      <c r="E153" s="14">
        <f t="shared" ref="E153:E223" si="71">ROUND(D153*23%,2)</f>
        <v>0</v>
      </c>
      <c r="F153" s="14">
        <f t="shared" ref="F153:F223" si="72">ROUND(D153+E153,2)</f>
        <v>0</v>
      </c>
    </row>
    <row r="154" spans="1:6" s="7" customFormat="1" ht="12.75" x14ac:dyDescent="0.2">
      <c r="A154" s="10" t="s">
        <v>393</v>
      </c>
      <c r="B154" s="11" t="s">
        <v>157</v>
      </c>
      <c r="C154" s="8" t="s">
        <v>13</v>
      </c>
      <c r="D154" s="16"/>
      <c r="E154" s="14">
        <f t="shared" si="71"/>
        <v>0</v>
      </c>
      <c r="F154" s="14">
        <f t="shared" si="72"/>
        <v>0</v>
      </c>
    </row>
    <row r="155" spans="1:6" s="7" customFormat="1" ht="12.75" x14ac:dyDescent="0.2">
      <c r="A155" s="10" t="s">
        <v>394</v>
      </c>
      <c r="B155" s="11" t="s">
        <v>158</v>
      </c>
      <c r="C155" s="8" t="s">
        <v>13</v>
      </c>
      <c r="D155" s="16"/>
      <c r="E155" s="14">
        <f t="shared" si="71"/>
        <v>0</v>
      </c>
      <c r="F155" s="14">
        <f t="shared" si="72"/>
        <v>0</v>
      </c>
    </row>
    <row r="156" spans="1:6" s="7" customFormat="1" ht="12.75" x14ac:dyDescent="0.2">
      <c r="A156" s="10" t="s">
        <v>395</v>
      </c>
      <c r="B156" s="41" t="s">
        <v>159</v>
      </c>
      <c r="C156" s="8" t="s">
        <v>11</v>
      </c>
      <c r="D156" s="29">
        <f>ROUND(SUM(D157:D162),2)</f>
        <v>0</v>
      </c>
      <c r="E156" s="29">
        <f>ROUND(SUM(E157:E162),2)</f>
        <v>0</v>
      </c>
      <c r="F156" s="29">
        <f>ROUND(SUM(F157:F162),2)</f>
        <v>0</v>
      </c>
    </row>
    <row r="157" spans="1:6" s="7" customFormat="1" ht="12.75" x14ac:dyDescent="0.2">
      <c r="A157" s="10" t="s">
        <v>630</v>
      </c>
      <c r="B157" s="48" t="s">
        <v>642</v>
      </c>
      <c r="C157" s="8" t="s">
        <v>13</v>
      </c>
      <c r="D157" s="13"/>
      <c r="E157" s="14">
        <f t="shared" ref="E157:E162" si="73">ROUND(D157*23%,2)</f>
        <v>0</v>
      </c>
      <c r="F157" s="14">
        <f t="shared" ref="F157:F162" si="74">ROUND(D157+E157,2)</f>
        <v>0</v>
      </c>
    </row>
    <row r="158" spans="1:6" s="7" customFormat="1" ht="12.75" x14ac:dyDescent="0.2">
      <c r="A158" s="10" t="s">
        <v>631</v>
      </c>
      <c r="B158" s="48" t="s">
        <v>643</v>
      </c>
      <c r="C158" s="8" t="s">
        <v>13</v>
      </c>
      <c r="D158" s="13"/>
      <c r="E158" s="14">
        <f t="shared" si="73"/>
        <v>0</v>
      </c>
      <c r="F158" s="14">
        <f t="shared" si="74"/>
        <v>0</v>
      </c>
    </row>
    <row r="159" spans="1:6" s="7" customFormat="1" ht="12.75" x14ac:dyDescent="0.2">
      <c r="A159" s="10" t="s">
        <v>632</v>
      </c>
      <c r="B159" s="48" t="s">
        <v>644</v>
      </c>
      <c r="C159" s="8" t="s">
        <v>13</v>
      </c>
      <c r="D159" s="13"/>
      <c r="E159" s="14">
        <f t="shared" si="73"/>
        <v>0</v>
      </c>
      <c r="F159" s="14">
        <f t="shared" si="74"/>
        <v>0</v>
      </c>
    </row>
    <row r="160" spans="1:6" s="7" customFormat="1" ht="12.75" x14ac:dyDescent="0.2">
      <c r="A160" s="10" t="s">
        <v>633</v>
      </c>
      <c r="B160" s="48" t="s">
        <v>645</v>
      </c>
      <c r="C160" s="8" t="s">
        <v>13</v>
      </c>
      <c r="D160" s="13"/>
      <c r="E160" s="14">
        <f t="shared" si="73"/>
        <v>0</v>
      </c>
      <c r="F160" s="14">
        <f t="shared" si="74"/>
        <v>0</v>
      </c>
    </row>
    <row r="161" spans="1:6" s="7" customFormat="1" ht="12.75" x14ac:dyDescent="0.2">
      <c r="A161" s="10" t="s">
        <v>634</v>
      </c>
      <c r="B161" s="48" t="s">
        <v>646</v>
      </c>
      <c r="C161" s="8" t="s">
        <v>13</v>
      </c>
      <c r="D161" s="13"/>
      <c r="E161" s="14">
        <f t="shared" si="73"/>
        <v>0</v>
      </c>
      <c r="F161" s="14">
        <f t="shared" si="74"/>
        <v>0</v>
      </c>
    </row>
    <row r="162" spans="1:6" s="7" customFormat="1" ht="12.75" x14ac:dyDescent="0.2">
      <c r="A162" s="10" t="s">
        <v>635</v>
      </c>
      <c r="B162" s="48" t="s">
        <v>647</v>
      </c>
      <c r="C162" s="8" t="s">
        <v>13</v>
      </c>
      <c r="D162" s="13"/>
      <c r="E162" s="14">
        <f t="shared" si="73"/>
        <v>0</v>
      </c>
      <c r="F162" s="14">
        <f t="shared" si="74"/>
        <v>0</v>
      </c>
    </row>
    <row r="163" spans="1:6" s="7" customFormat="1" ht="12.75" x14ac:dyDescent="0.2">
      <c r="A163" s="10" t="s">
        <v>396</v>
      </c>
      <c r="B163" s="41" t="s">
        <v>160</v>
      </c>
      <c r="C163" s="8" t="s">
        <v>13</v>
      </c>
      <c r="D163" s="43"/>
      <c r="E163" s="29">
        <f t="shared" si="71"/>
        <v>0</v>
      </c>
      <c r="F163" s="29">
        <f t="shared" si="72"/>
        <v>0</v>
      </c>
    </row>
    <row r="164" spans="1:6" s="7" customFormat="1" ht="12.75" x14ac:dyDescent="0.2">
      <c r="A164" s="10" t="s">
        <v>397</v>
      </c>
      <c r="B164" s="41" t="s">
        <v>161</v>
      </c>
      <c r="C164" s="8" t="s">
        <v>13</v>
      </c>
      <c r="D164" s="43"/>
      <c r="E164" s="29">
        <f t="shared" si="71"/>
        <v>0</v>
      </c>
      <c r="F164" s="29">
        <f t="shared" si="72"/>
        <v>0</v>
      </c>
    </row>
    <row r="165" spans="1:6" s="7" customFormat="1" ht="12.75" x14ac:dyDescent="0.2">
      <c r="A165" s="10" t="s">
        <v>398</v>
      </c>
      <c r="B165" s="41" t="s">
        <v>96</v>
      </c>
      <c r="C165" s="8" t="s">
        <v>11</v>
      </c>
      <c r="D165" s="29">
        <f>ROUND(SUM(D185:D189)+D166,2)</f>
        <v>0</v>
      </c>
      <c r="E165" s="29">
        <f>ROUND(SUM(E185:E189)+E166,2)</f>
        <v>0</v>
      </c>
      <c r="F165" s="29">
        <f>ROUND(SUM(F185:F189)+F166,2)</f>
        <v>0</v>
      </c>
    </row>
    <row r="166" spans="1:6" s="7" customFormat="1" ht="12.75" x14ac:dyDescent="0.2">
      <c r="A166" s="10" t="s">
        <v>399</v>
      </c>
      <c r="B166" s="11" t="s">
        <v>174</v>
      </c>
      <c r="C166" s="8" t="s">
        <v>11</v>
      </c>
      <c r="D166" s="29">
        <f>ROUND(SUM(D174:D184)+D167,2)</f>
        <v>0</v>
      </c>
      <c r="E166" s="29">
        <f>ROUND(SUM(E174:E184)+E167,2)</f>
        <v>0</v>
      </c>
      <c r="F166" s="29">
        <f>ROUND(SUM(F174:F184)+F167,2)</f>
        <v>0</v>
      </c>
    </row>
    <row r="167" spans="1:6" s="7" customFormat="1" ht="12.75" x14ac:dyDescent="0.2">
      <c r="A167" s="10" t="s">
        <v>400</v>
      </c>
      <c r="B167" s="11" t="s">
        <v>162</v>
      </c>
      <c r="C167" s="8" t="s">
        <v>11</v>
      </c>
      <c r="D167" s="29">
        <f>ROUND(SUM(D168:D173),2)</f>
        <v>0</v>
      </c>
      <c r="E167" s="29">
        <f>ROUND(SUM(E168:E173),2)</f>
        <v>0</v>
      </c>
      <c r="F167" s="29">
        <f>ROUND(SUM(F168:F173),2)</f>
        <v>0</v>
      </c>
    </row>
    <row r="168" spans="1:6" s="7" customFormat="1" ht="12.75" x14ac:dyDescent="0.2">
      <c r="A168" s="10" t="s">
        <v>636</v>
      </c>
      <c r="B168" s="48" t="s">
        <v>642</v>
      </c>
      <c r="C168" s="8" t="s">
        <v>13</v>
      </c>
      <c r="D168" s="13"/>
      <c r="E168" s="14">
        <f t="shared" ref="E168:E173" si="75">ROUND(D168*23%,2)</f>
        <v>0</v>
      </c>
      <c r="F168" s="14">
        <f t="shared" ref="F168:F173" si="76">ROUND(D168+E168,2)</f>
        <v>0</v>
      </c>
    </row>
    <row r="169" spans="1:6" s="7" customFormat="1" ht="12.75" x14ac:dyDescent="0.2">
      <c r="A169" s="10" t="s">
        <v>637</v>
      </c>
      <c r="B169" s="48" t="s">
        <v>643</v>
      </c>
      <c r="C169" s="8" t="s">
        <v>13</v>
      </c>
      <c r="D169" s="13"/>
      <c r="E169" s="14">
        <f t="shared" si="75"/>
        <v>0</v>
      </c>
      <c r="F169" s="14">
        <f t="shared" si="76"/>
        <v>0</v>
      </c>
    </row>
    <row r="170" spans="1:6" s="7" customFormat="1" ht="12.75" x14ac:dyDescent="0.2">
      <c r="A170" s="10" t="s">
        <v>638</v>
      </c>
      <c r="B170" s="48" t="s">
        <v>644</v>
      </c>
      <c r="C170" s="8" t="s">
        <v>13</v>
      </c>
      <c r="D170" s="13"/>
      <c r="E170" s="14">
        <f t="shared" si="75"/>
        <v>0</v>
      </c>
      <c r="F170" s="14">
        <f t="shared" si="76"/>
        <v>0</v>
      </c>
    </row>
    <row r="171" spans="1:6" s="7" customFormat="1" ht="12.75" x14ac:dyDescent="0.2">
      <c r="A171" s="10" t="s">
        <v>639</v>
      </c>
      <c r="B171" s="48" t="s">
        <v>645</v>
      </c>
      <c r="C171" s="8" t="s">
        <v>13</v>
      </c>
      <c r="D171" s="13"/>
      <c r="E171" s="14">
        <f t="shared" si="75"/>
        <v>0</v>
      </c>
      <c r="F171" s="14">
        <f t="shared" si="76"/>
        <v>0</v>
      </c>
    </row>
    <row r="172" spans="1:6" s="7" customFormat="1" ht="12.75" x14ac:dyDescent="0.2">
      <c r="A172" s="10" t="s">
        <v>640</v>
      </c>
      <c r="B172" s="48" t="s">
        <v>646</v>
      </c>
      <c r="C172" s="8" t="s">
        <v>13</v>
      </c>
      <c r="D172" s="13"/>
      <c r="E172" s="14">
        <f t="shared" si="75"/>
        <v>0</v>
      </c>
      <c r="F172" s="14">
        <f t="shared" si="76"/>
        <v>0</v>
      </c>
    </row>
    <row r="173" spans="1:6" s="7" customFormat="1" ht="12.75" x14ac:dyDescent="0.2">
      <c r="A173" s="10" t="s">
        <v>641</v>
      </c>
      <c r="B173" s="48" t="s">
        <v>647</v>
      </c>
      <c r="C173" s="8" t="s">
        <v>13</v>
      </c>
      <c r="D173" s="13"/>
      <c r="E173" s="14">
        <f t="shared" si="75"/>
        <v>0</v>
      </c>
      <c r="F173" s="14">
        <f t="shared" si="76"/>
        <v>0</v>
      </c>
    </row>
    <row r="174" spans="1:6" s="7" customFormat="1" ht="12.75" x14ac:dyDescent="0.2">
      <c r="A174" s="10" t="s">
        <v>401</v>
      </c>
      <c r="B174" s="11" t="s">
        <v>163</v>
      </c>
      <c r="C174" s="8" t="s">
        <v>13</v>
      </c>
      <c r="D174" s="16"/>
      <c r="E174" s="14">
        <f t="shared" si="71"/>
        <v>0</v>
      </c>
      <c r="F174" s="14">
        <f t="shared" si="72"/>
        <v>0</v>
      </c>
    </row>
    <row r="175" spans="1:6" s="7" customFormat="1" ht="25.5" x14ac:dyDescent="0.2">
      <c r="A175" s="10" t="s">
        <v>402</v>
      </c>
      <c r="B175" s="11" t="s">
        <v>164</v>
      </c>
      <c r="C175" s="8" t="s">
        <v>13</v>
      </c>
      <c r="D175" s="16"/>
      <c r="E175" s="14">
        <f t="shared" si="71"/>
        <v>0</v>
      </c>
      <c r="F175" s="14">
        <f t="shared" si="72"/>
        <v>0</v>
      </c>
    </row>
    <row r="176" spans="1:6" s="7" customFormat="1" ht="12.75" x14ac:dyDescent="0.2">
      <c r="A176" s="10" t="s">
        <v>403</v>
      </c>
      <c r="B176" s="11" t="s">
        <v>165</v>
      </c>
      <c r="C176" s="8" t="s">
        <v>13</v>
      </c>
      <c r="D176" s="16"/>
      <c r="E176" s="14">
        <f t="shared" si="71"/>
        <v>0</v>
      </c>
      <c r="F176" s="14">
        <f t="shared" si="72"/>
        <v>0</v>
      </c>
    </row>
    <row r="177" spans="1:6" s="7" customFormat="1" ht="25.5" x14ac:dyDescent="0.2">
      <c r="A177" s="10" t="s">
        <v>404</v>
      </c>
      <c r="B177" s="11" t="s">
        <v>166</v>
      </c>
      <c r="C177" s="8" t="s">
        <v>13</v>
      </c>
      <c r="D177" s="16"/>
      <c r="E177" s="14">
        <f t="shared" si="71"/>
        <v>0</v>
      </c>
      <c r="F177" s="14">
        <f t="shared" si="72"/>
        <v>0</v>
      </c>
    </row>
    <row r="178" spans="1:6" s="7" customFormat="1" ht="12.75" x14ac:dyDescent="0.2">
      <c r="A178" s="10" t="s">
        <v>405</v>
      </c>
      <c r="B178" s="11" t="s">
        <v>167</v>
      </c>
      <c r="C178" s="8" t="s">
        <v>13</v>
      </c>
      <c r="D178" s="16"/>
      <c r="E178" s="14">
        <f t="shared" si="71"/>
        <v>0</v>
      </c>
      <c r="F178" s="14">
        <f t="shared" si="72"/>
        <v>0</v>
      </c>
    </row>
    <row r="179" spans="1:6" s="7" customFormat="1" ht="12.75" x14ac:dyDescent="0.2">
      <c r="A179" s="10" t="s">
        <v>406</v>
      </c>
      <c r="B179" s="11" t="s">
        <v>168</v>
      </c>
      <c r="C179" s="8" t="s">
        <v>13</v>
      </c>
      <c r="D179" s="16"/>
      <c r="E179" s="14">
        <f t="shared" si="71"/>
        <v>0</v>
      </c>
      <c r="F179" s="14">
        <f t="shared" si="72"/>
        <v>0</v>
      </c>
    </row>
    <row r="180" spans="1:6" s="7" customFormat="1" ht="12.75" x14ac:dyDescent="0.2">
      <c r="A180" s="10" t="s">
        <v>407</v>
      </c>
      <c r="B180" s="11" t="s">
        <v>169</v>
      </c>
      <c r="C180" s="8" t="s">
        <v>13</v>
      </c>
      <c r="D180" s="16"/>
      <c r="E180" s="14">
        <f t="shared" si="71"/>
        <v>0</v>
      </c>
      <c r="F180" s="14">
        <f t="shared" si="72"/>
        <v>0</v>
      </c>
    </row>
    <row r="181" spans="1:6" s="7" customFormat="1" ht="12.75" x14ac:dyDescent="0.2">
      <c r="A181" s="10" t="s">
        <v>408</v>
      </c>
      <c r="B181" s="11" t="s">
        <v>170</v>
      </c>
      <c r="C181" s="8" t="s">
        <v>13</v>
      </c>
      <c r="D181" s="16"/>
      <c r="E181" s="14">
        <f t="shared" si="71"/>
        <v>0</v>
      </c>
      <c r="F181" s="14">
        <f t="shared" si="72"/>
        <v>0</v>
      </c>
    </row>
    <row r="182" spans="1:6" s="7" customFormat="1" ht="12.75" x14ac:dyDescent="0.2">
      <c r="A182" s="10" t="s">
        <v>409</v>
      </c>
      <c r="B182" s="11" t="s">
        <v>171</v>
      </c>
      <c r="C182" s="8" t="s">
        <v>13</v>
      </c>
      <c r="D182" s="16"/>
      <c r="E182" s="14">
        <f t="shared" si="71"/>
        <v>0</v>
      </c>
      <c r="F182" s="14">
        <f t="shared" si="72"/>
        <v>0</v>
      </c>
    </row>
    <row r="183" spans="1:6" s="7" customFormat="1" ht="12.75" x14ac:dyDescent="0.2">
      <c r="A183" s="10" t="s">
        <v>410</v>
      </c>
      <c r="B183" s="11" t="s">
        <v>172</v>
      </c>
      <c r="C183" s="8" t="s">
        <v>13</v>
      </c>
      <c r="D183" s="16"/>
      <c r="E183" s="14">
        <f t="shared" si="71"/>
        <v>0</v>
      </c>
      <c r="F183" s="14">
        <f t="shared" si="72"/>
        <v>0</v>
      </c>
    </row>
    <row r="184" spans="1:6" s="7" customFormat="1" ht="12.75" x14ac:dyDescent="0.2">
      <c r="A184" s="10" t="s">
        <v>411</v>
      </c>
      <c r="B184" s="11" t="s">
        <v>173</v>
      </c>
      <c r="C184" s="8" t="s">
        <v>13</v>
      </c>
      <c r="D184" s="16"/>
      <c r="E184" s="14">
        <f t="shared" si="71"/>
        <v>0</v>
      </c>
      <c r="F184" s="14">
        <f t="shared" si="72"/>
        <v>0</v>
      </c>
    </row>
    <row r="185" spans="1:6" s="7" customFormat="1" ht="12.75" x14ac:dyDescent="0.2">
      <c r="A185" s="10" t="s">
        <v>412</v>
      </c>
      <c r="B185" s="11" t="s">
        <v>175</v>
      </c>
      <c r="C185" s="8" t="s">
        <v>13</v>
      </c>
      <c r="D185" s="43"/>
      <c r="E185" s="29">
        <f t="shared" si="71"/>
        <v>0</v>
      </c>
      <c r="F185" s="29">
        <f t="shared" si="72"/>
        <v>0</v>
      </c>
    </row>
    <row r="186" spans="1:6" s="7" customFormat="1" ht="12.75" x14ac:dyDescent="0.2">
      <c r="A186" s="10" t="s">
        <v>413</v>
      </c>
      <c r="B186" s="11" t="s">
        <v>176</v>
      </c>
      <c r="C186" s="8" t="s">
        <v>13</v>
      </c>
      <c r="D186" s="43"/>
      <c r="E186" s="29">
        <f t="shared" si="71"/>
        <v>0</v>
      </c>
      <c r="F186" s="29">
        <f t="shared" si="72"/>
        <v>0</v>
      </c>
    </row>
    <row r="187" spans="1:6" s="7" customFormat="1" ht="12.75" x14ac:dyDescent="0.2">
      <c r="A187" s="10" t="s">
        <v>414</v>
      </c>
      <c r="B187" s="11" t="s">
        <v>177</v>
      </c>
      <c r="C187" s="8" t="s">
        <v>13</v>
      </c>
      <c r="D187" s="43"/>
      <c r="E187" s="29">
        <f t="shared" si="71"/>
        <v>0</v>
      </c>
      <c r="F187" s="29">
        <f t="shared" si="72"/>
        <v>0</v>
      </c>
    </row>
    <row r="188" spans="1:6" s="7" customFormat="1" ht="12.75" x14ac:dyDescent="0.2">
      <c r="A188" s="10" t="s">
        <v>415</v>
      </c>
      <c r="B188" s="11" t="s">
        <v>178</v>
      </c>
      <c r="C188" s="8" t="s">
        <v>13</v>
      </c>
      <c r="D188" s="43"/>
      <c r="E188" s="29">
        <f t="shared" si="71"/>
        <v>0</v>
      </c>
      <c r="F188" s="29">
        <f t="shared" si="72"/>
        <v>0</v>
      </c>
    </row>
    <row r="189" spans="1:6" s="7" customFormat="1" ht="12.75" x14ac:dyDescent="0.2">
      <c r="A189" s="10" t="s">
        <v>416</v>
      </c>
      <c r="B189" s="11" t="s">
        <v>134</v>
      </c>
      <c r="C189" s="8" t="s">
        <v>13</v>
      </c>
      <c r="D189" s="43"/>
      <c r="E189" s="29">
        <f t="shared" si="71"/>
        <v>0</v>
      </c>
      <c r="F189" s="29">
        <f t="shared" si="72"/>
        <v>0</v>
      </c>
    </row>
    <row r="190" spans="1:6" s="7" customFormat="1" ht="12.75" x14ac:dyDescent="0.2">
      <c r="A190" s="10" t="s">
        <v>417</v>
      </c>
      <c r="B190" s="41" t="s">
        <v>95</v>
      </c>
      <c r="C190" s="8" t="s">
        <v>11</v>
      </c>
      <c r="D190" s="29">
        <f>ROUND(SUM(D191:D199),2)</f>
        <v>0</v>
      </c>
      <c r="E190" s="29">
        <f>ROUND(SUM(E191:E199),2)</f>
        <v>0</v>
      </c>
      <c r="F190" s="29">
        <f>ROUND(SUM(F191:F199),2)</f>
        <v>0</v>
      </c>
    </row>
    <row r="191" spans="1:6" s="7" customFormat="1" ht="12.75" x14ac:dyDescent="0.2">
      <c r="A191" s="10" t="s">
        <v>418</v>
      </c>
      <c r="B191" s="11" t="s">
        <v>179</v>
      </c>
      <c r="C191" s="8" t="s">
        <v>13</v>
      </c>
      <c r="D191" s="16"/>
      <c r="E191" s="14">
        <f t="shared" si="71"/>
        <v>0</v>
      </c>
      <c r="F191" s="14">
        <f t="shared" si="72"/>
        <v>0</v>
      </c>
    </row>
    <row r="192" spans="1:6" s="7" customFormat="1" ht="12.75" x14ac:dyDescent="0.2">
      <c r="A192" s="10" t="s">
        <v>419</v>
      </c>
      <c r="B192" s="11" t="s">
        <v>180</v>
      </c>
      <c r="C192" s="8" t="s">
        <v>13</v>
      </c>
      <c r="D192" s="16"/>
      <c r="E192" s="14">
        <f t="shared" si="71"/>
        <v>0</v>
      </c>
      <c r="F192" s="14">
        <f t="shared" si="72"/>
        <v>0</v>
      </c>
    </row>
    <row r="193" spans="1:6" s="7" customFormat="1" ht="12.75" x14ac:dyDescent="0.2">
      <c r="A193" s="10" t="s">
        <v>420</v>
      </c>
      <c r="B193" s="11" t="s">
        <v>181</v>
      </c>
      <c r="C193" s="8" t="s">
        <v>13</v>
      </c>
      <c r="D193" s="16"/>
      <c r="E193" s="14">
        <f t="shared" si="71"/>
        <v>0</v>
      </c>
      <c r="F193" s="14">
        <f t="shared" si="72"/>
        <v>0</v>
      </c>
    </row>
    <row r="194" spans="1:6" s="7" customFormat="1" ht="12.75" x14ac:dyDescent="0.2">
      <c r="A194" s="10" t="s">
        <v>421</v>
      </c>
      <c r="B194" s="11" t="s">
        <v>182</v>
      </c>
      <c r="C194" s="8" t="s">
        <v>13</v>
      </c>
      <c r="D194" s="16"/>
      <c r="E194" s="14">
        <f t="shared" si="71"/>
        <v>0</v>
      </c>
      <c r="F194" s="14">
        <f t="shared" si="72"/>
        <v>0</v>
      </c>
    </row>
    <row r="195" spans="1:6" s="7" customFormat="1" ht="12.75" x14ac:dyDescent="0.2">
      <c r="A195" s="10" t="s">
        <v>422</v>
      </c>
      <c r="B195" s="11" t="s">
        <v>183</v>
      </c>
      <c r="C195" s="8" t="s">
        <v>13</v>
      </c>
      <c r="D195" s="16"/>
      <c r="E195" s="14">
        <f t="shared" si="71"/>
        <v>0</v>
      </c>
      <c r="F195" s="14">
        <f t="shared" si="72"/>
        <v>0</v>
      </c>
    </row>
    <row r="196" spans="1:6" s="7" customFormat="1" ht="12.75" x14ac:dyDescent="0.2">
      <c r="A196" s="10" t="s">
        <v>423</v>
      </c>
      <c r="B196" s="11" t="s">
        <v>184</v>
      </c>
      <c r="C196" s="8" t="s">
        <v>13</v>
      </c>
      <c r="D196" s="16"/>
      <c r="E196" s="14">
        <f t="shared" si="71"/>
        <v>0</v>
      </c>
      <c r="F196" s="14">
        <f t="shared" si="72"/>
        <v>0</v>
      </c>
    </row>
    <row r="197" spans="1:6" s="7" customFormat="1" ht="12.75" x14ac:dyDescent="0.2">
      <c r="A197" s="10" t="s">
        <v>424</v>
      </c>
      <c r="B197" s="11" t="s">
        <v>185</v>
      </c>
      <c r="C197" s="8" t="s">
        <v>13</v>
      </c>
      <c r="D197" s="16"/>
      <c r="E197" s="14">
        <f t="shared" si="71"/>
        <v>0</v>
      </c>
      <c r="F197" s="14">
        <f t="shared" si="72"/>
        <v>0</v>
      </c>
    </row>
    <row r="198" spans="1:6" s="7" customFormat="1" ht="12.75" x14ac:dyDescent="0.2">
      <c r="A198" s="10" t="s">
        <v>425</v>
      </c>
      <c r="B198" s="11" t="s">
        <v>186</v>
      </c>
      <c r="C198" s="8" t="s">
        <v>13</v>
      </c>
      <c r="D198" s="16"/>
      <c r="E198" s="14">
        <f t="shared" si="71"/>
        <v>0</v>
      </c>
      <c r="F198" s="14">
        <f t="shared" si="72"/>
        <v>0</v>
      </c>
    </row>
    <row r="199" spans="1:6" s="7" customFormat="1" ht="12.75" x14ac:dyDescent="0.2">
      <c r="A199" s="10" t="s">
        <v>426</v>
      </c>
      <c r="B199" s="41" t="s">
        <v>100</v>
      </c>
      <c r="C199" s="8" t="s">
        <v>11</v>
      </c>
      <c r="D199" s="29">
        <f>ROUND(SUM(D200:D207),2)</f>
        <v>0</v>
      </c>
      <c r="E199" s="29">
        <f>ROUND(SUM(E200:E207),2)</f>
        <v>0</v>
      </c>
      <c r="F199" s="29">
        <f>ROUND(SUM(F200:F207),2)</f>
        <v>0</v>
      </c>
    </row>
    <row r="200" spans="1:6" s="7" customFormat="1" ht="12.75" x14ac:dyDescent="0.2">
      <c r="A200" s="10" t="s">
        <v>427</v>
      </c>
      <c r="B200" s="11" t="s">
        <v>187</v>
      </c>
      <c r="C200" s="8" t="s">
        <v>13</v>
      </c>
      <c r="D200" s="16"/>
      <c r="E200" s="14">
        <f t="shared" ref="E200" si="77">ROUND(D200*23%,2)</f>
        <v>0</v>
      </c>
      <c r="F200" s="14">
        <f t="shared" ref="F200" si="78">ROUND(D200+E200,2)</f>
        <v>0</v>
      </c>
    </row>
    <row r="201" spans="1:6" s="7" customFormat="1" ht="12.75" x14ac:dyDescent="0.2">
      <c r="A201" s="10" t="s">
        <v>428</v>
      </c>
      <c r="B201" s="11" t="s">
        <v>188</v>
      </c>
      <c r="C201" s="8" t="s">
        <v>13</v>
      </c>
      <c r="D201" s="16"/>
      <c r="E201" s="14">
        <f t="shared" ref="E201:E207" si="79">ROUND(D201*23%,2)</f>
        <v>0</v>
      </c>
      <c r="F201" s="14">
        <f t="shared" ref="F201:F207" si="80">ROUND(D201+E201,2)</f>
        <v>0</v>
      </c>
    </row>
    <row r="202" spans="1:6" s="7" customFormat="1" ht="12.75" x14ac:dyDescent="0.2">
      <c r="A202" s="10" t="s">
        <v>429</v>
      </c>
      <c r="B202" s="11" t="s">
        <v>189</v>
      </c>
      <c r="C202" s="8" t="s">
        <v>13</v>
      </c>
      <c r="D202" s="16"/>
      <c r="E202" s="14">
        <f t="shared" si="79"/>
        <v>0</v>
      </c>
      <c r="F202" s="14">
        <f t="shared" si="80"/>
        <v>0</v>
      </c>
    </row>
    <row r="203" spans="1:6" s="7" customFormat="1" ht="12.75" x14ac:dyDescent="0.2">
      <c r="A203" s="10" t="s">
        <v>430</v>
      </c>
      <c r="B203" s="11" t="s">
        <v>190</v>
      </c>
      <c r="C203" s="8" t="s">
        <v>13</v>
      </c>
      <c r="D203" s="16"/>
      <c r="E203" s="14">
        <f t="shared" si="79"/>
        <v>0</v>
      </c>
      <c r="F203" s="14">
        <f t="shared" si="80"/>
        <v>0</v>
      </c>
    </row>
    <row r="204" spans="1:6" s="7" customFormat="1" ht="12.75" x14ac:dyDescent="0.2">
      <c r="A204" s="10" t="s">
        <v>431</v>
      </c>
      <c r="B204" s="11" t="s">
        <v>191</v>
      </c>
      <c r="C204" s="8" t="s">
        <v>13</v>
      </c>
      <c r="D204" s="16"/>
      <c r="E204" s="14">
        <f t="shared" si="79"/>
        <v>0</v>
      </c>
      <c r="F204" s="14">
        <f t="shared" si="80"/>
        <v>0</v>
      </c>
    </row>
    <row r="205" spans="1:6" s="7" customFormat="1" ht="12.75" x14ac:dyDescent="0.2">
      <c r="A205" s="10" t="s">
        <v>432</v>
      </c>
      <c r="B205" s="11" t="s">
        <v>192</v>
      </c>
      <c r="C205" s="8" t="s">
        <v>13</v>
      </c>
      <c r="D205" s="16"/>
      <c r="E205" s="14">
        <f t="shared" si="79"/>
        <v>0</v>
      </c>
      <c r="F205" s="14">
        <f t="shared" si="80"/>
        <v>0</v>
      </c>
    </row>
    <row r="206" spans="1:6" s="7" customFormat="1" ht="12.75" x14ac:dyDescent="0.2">
      <c r="A206" s="10" t="s">
        <v>433</v>
      </c>
      <c r="B206" s="11" t="s">
        <v>193</v>
      </c>
      <c r="C206" s="8" t="s">
        <v>13</v>
      </c>
      <c r="D206" s="16"/>
      <c r="E206" s="14">
        <f t="shared" si="79"/>
        <v>0</v>
      </c>
      <c r="F206" s="14">
        <f t="shared" si="80"/>
        <v>0</v>
      </c>
    </row>
    <row r="207" spans="1:6" s="7" customFormat="1" ht="12.75" x14ac:dyDescent="0.2">
      <c r="A207" s="10" t="s">
        <v>434</v>
      </c>
      <c r="B207" s="11" t="s">
        <v>194</v>
      </c>
      <c r="C207" s="8" t="s">
        <v>13</v>
      </c>
      <c r="D207" s="16"/>
      <c r="E207" s="14">
        <f t="shared" si="79"/>
        <v>0</v>
      </c>
      <c r="F207" s="14">
        <f t="shared" si="80"/>
        <v>0</v>
      </c>
    </row>
    <row r="208" spans="1:6" s="7" customFormat="1" ht="12.75" x14ac:dyDescent="0.2">
      <c r="A208" s="10" t="s">
        <v>435</v>
      </c>
      <c r="B208" s="41" t="s">
        <v>97</v>
      </c>
      <c r="C208" s="8" t="s">
        <v>11</v>
      </c>
      <c r="D208" s="29">
        <f>ROUND(D209+D215+D218+D221+D222,2)</f>
        <v>0</v>
      </c>
      <c r="E208" s="14">
        <f t="shared" si="71"/>
        <v>0</v>
      </c>
      <c r="F208" s="14">
        <f t="shared" si="72"/>
        <v>0</v>
      </c>
    </row>
    <row r="209" spans="1:6" s="7" customFormat="1" ht="12.75" x14ac:dyDescent="0.2">
      <c r="A209" s="10" t="s">
        <v>436</v>
      </c>
      <c r="B209" s="41" t="s">
        <v>200</v>
      </c>
      <c r="C209" s="8" t="s">
        <v>11</v>
      </c>
      <c r="D209" s="29">
        <f>ROUND(SUM(D210:D214),2)</f>
        <v>0</v>
      </c>
      <c r="E209" s="29">
        <f>ROUND(SUM(E210:E214),2)</f>
        <v>0</v>
      </c>
      <c r="F209" s="29">
        <f>ROUND(SUM(F210:F214),2)</f>
        <v>0</v>
      </c>
    </row>
    <row r="210" spans="1:6" s="7" customFormat="1" ht="12.75" x14ac:dyDescent="0.2">
      <c r="A210" s="10" t="s">
        <v>437</v>
      </c>
      <c r="B210" s="11" t="s">
        <v>195</v>
      </c>
      <c r="C210" s="8" t="s">
        <v>13</v>
      </c>
      <c r="D210" s="16"/>
      <c r="E210" s="14">
        <f t="shared" si="71"/>
        <v>0</v>
      </c>
      <c r="F210" s="14">
        <f t="shared" si="72"/>
        <v>0</v>
      </c>
    </row>
    <row r="211" spans="1:6" s="7" customFormat="1" ht="12.75" x14ac:dyDescent="0.2">
      <c r="A211" s="10" t="s">
        <v>438</v>
      </c>
      <c r="B211" s="11" t="s">
        <v>196</v>
      </c>
      <c r="C211" s="8" t="s">
        <v>13</v>
      </c>
      <c r="D211" s="16"/>
      <c r="E211" s="14">
        <f t="shared" si="71"/>
        <v>0</v>
      </c>
      <c r="F211" s="14">
        <f t="shared" si="72"/>
        <v>0</v>
      </c>
    </row>
    <row r="212" spans="1:6" s="7" customFormat="1" ht="25.5" x14ac:dyDescent="0.2">
      <c r="A212" s="10" t="s">
        <v>439</v>
      </c>
      <c r="B212" s="11" t="s">
        <v>197</v>
      </c>
      <c r="C212" s="8" t="s">
        <v>13</v>
      </c>
      <c r="D212" s="16"/>
      <c r="E212" s="14">
        <f t="shared" si="71"/>
        <v>0</v>
      </c>
      <c r="F212" s="14">
        <f t="shared" si="72"/>
        <v>0</v>
      </c>
    </row>
    <row r="213" spans="1:6" s="7" customFormat="1" ht="12.75" x14ac:dyDescent="0.2">
      <c r="A213" s="10" t="s">
        <v>440</v>
      </c>
      <c r="B213" s="11" t="s">
        <v>198</v>
      </c>
      <c r="C213" s="8" t="s">
        <v>13</v>
      </c>
      <c r="D213" s="16"/>
      <c r="E213" s="14">
        <f t="shared" si="71"/>
        <v>0</v>
      </c>
      <c r="F213" s="14">
        <f t="shared" si="72"/>
        <v>0</v>
      </c>
    </row>
    <row r="214" spans="1:6" s="7" customFormat="1" ht="12.75" x14ac:dyDescent="0.2">
      <c r="A214" s="10" t="s">
        <v>441</v>
      </c>
      <c r="B214" s="11" t="s">
        <v>199</v>
      </c>
      <c r="C214" s="8" t="s">
        <v>13</v>
      </c>
      <c r="D214" s="16"/>
      <c r="E214" s="14">
        <f t="shared" si="71"/>
        <v>0</v>
      </c>
      <c r="F214" s="14">
        <f t="shared" si="72"/>
        <v>0</v>
      </c>
    </row>
    <row r="215" spans="1:6" s="7" customFormat="1" ht="12.75" x14ac:dyDescent="0.2">
      <c r="A215" s="10" t="s">
        <v>442</v>
      </c>
      <c r="B215" s="41" t="s">
        <v>203</v>
      </c>
      <c r="C215" s="8" t="s">
        <v>11</v>
      </c>
      <c r="D215" s="29">
        <f>ROUND(SUM(D216:D217),2)</f>
        <v>0</v>
      </c>
      <c r="E215" s="14">
        <f t="shared" si="71"/>
        <v>0</v>
      </c>
      <c r="F215" s="14">
        <f t="shared" si="72"/>
        <v>0</v>
      </c>
    </row>
    <row r="216" spans="1:6" s="7" customFormat="1" ht="12.75" x14ac:dyDescent="0.2">
      <c r="A216" s="10" t="s">
        <v>443</v>
      </c>
      <c r="B216" s="11" t="s">
        <v>201</v>
      </c>
      <c r="C216" s="8" t="s">
        <v>13</v>
      </c>
      <c r="D216" s="16"/>
      <c r="E216" s="14">
        <f t="shared" si="71"/>
        <v>0</v>
      </c>
      <c r="F216" s="14">
        <f t="shared" si="72"/>
        <v>0</v>
      </c>
    </row>
    <row r="217" spans="1:6" s="7" customFormat="1" ht="12.75" x14ac:dyDescent="0.2">
      <c r="A217" s="10" t="s">
        <v>444</v>
      </c>
      <c r="B217" s="11" t="s">
        <v>202</v>
      </c>
      <c r="C217" s="8" t="s">
        <v>13</v>
      </c>
      <c r="D217" s="16"/>
      <c r="E217" s="14">
        <f t="shared" si="71"/>
        <v>0</v>
      </c>
      <c r="F217" s="14">
        <f t="shared" si="72"/>
        <v>0</v>
      </c>
    </row>
    <row r="218" spans="1:6" s="7" customFormat="1" ht="12.75" x14ac:dyDescent="0.2">
      <c r="A218" s="10" t="s">
        <v>445</v>
      </c>
      <c r="B218" s="41" t="s">
        <v>206</v>
      </c>
      <c r="C218" s="8" t="s">
        <v>11</v>
      </c>
      <c r="D218" s="29">
        <f>ROUND(SUM(D219:D220),2)</f>
        <v>0</v>
      </c>
      <c r="E218" s="14">
        <f t="shared" si="71"/>
        <v>0</v>
      </c>
      <c r="F218" s="14">
        <f t="shared" si="72"/>
        <v>0</v>
      </c>
    </row>
    <row r="219" spans="1:6" s="7" customFormat="1" ht="12.75" x14ac:dyDescent="0.2">
      <c r="A219" s="10" t="s">
        <v>446</v>
      </c>
      <c r="B219" s="11" t="s">
        <v>204</v>
      </c>
      <c r="C219" s="8" t="s">
        <v>13</v>
      </c>
      <c r="D219" s="16"/>
      <c r="E219" s="14">
        <f t="shared" si="71"/>
        <v>0</v>
      </c>
      <c r="F219" s="14">
        <f t="shared" si="72"/>
        <v>0</v>
      </c>
    </row>
    <row r="220" spans="1:6" s="7" customFormat="1" ht="12.75" x14ac:dyDescent="0.2">
      <c r="A220" s="10" t="s">
        <v>447</v>
      </c>
      <c r="B220" s="11" t="s">
        <v>205</v>
      </c>
      <c r="C220" s="8" t="s">
        <v>13</v>
      </c>
      <c r="D220" s="16"/>
      <c r="E220" s="14">
        <f t="shared" si="71"/>
        <v>0</v>
      </c>
      <c r="F220" s="14">
        <f t="shared" si="72"/>
        <v>0</v>
      </c>
    </row>
    <row r="221" spans="1:6" s="7" customFormat="1" ht="12.75" x14ac:dyDescent="0.2">
      <c r="A221" s="10" t="s">
        <v>448</v>
      </c>
      <c r="B221" s="41" t="s">
        <v>207</v>
      </c>
      <c r="C221" s="8" t="s">
        <v>13</v>
      </c>
      <c r="D221" s="59"/>
      <c r="E221" s="14">
        <f t="shared" si="71"/>
        <v>0</v>
      </c>
      <c r="F221" s="14">
        <f t="shared" si="72"/>
        <v>0</v>
      </c>
    </row>
    <row r="222" spans="1:6" s="7" customFormat="1" ht="12.75" x14ac:dyDescent="0.2">
      <c r="A222" s="10" t="s">
        <v>449</v>
      </c>
      <c r="B222" s="41" t="s">
        <v>208</v>
      </c>
      <c r="C222" s="8" t="s">
        <v>13</v>
      </c>
      <c r="D222" s="59"/>
      <c r="E222" s="14">
        <f t="shared" si="71"/>
        <v>0</v>
      </c>
      <c r="F222" s="14">
        <f t="shared" si="72"/>
        <v>0</v>
      </c>
    </row>
    <row r="223" spans="1:6" s="7" customFormat="1" ht="12.75" x14ac:dyDescent="0.2">
      <c r="A223" s="10" t="s">
        <v>450</v>
      </c>
      <c r="B223" s="41" t="s">
        <v>209</v>
      </c>
      <c r="C223" s="8" t="s">
        <v>13</v>
      </c>
      <c r="D223" s="59"/>
      <c r="E223" s="14">
        <f t="shared" si="71"/>
        <v>0</v>
      </c>
      <c r="F223" s="14">
        <f t="shared" si="72"/>
        <v>0</v>
      </c>
    </row>
    <row r="224" spans="1:6" s="15" customFormat="1" ht="12.75" x14ac:dyDescent="0.2">
      <c r="A224" s="30">
        <v>10</v>
      </c>
      <c r="B224" s="31" t="s">
        <v>98</v>
      </c>
      <c r="C224" s="8" t="s">
        <v>11</v>
      </c>
      <c r="D224" s="29">
        <f>ROUND((SUM(D233:D238)+D225+D226+D245+D246),2)</f>
        <v>0</v>
      </c>
      <c r="E224" s="29">
        <f>ROUND((SUM(E233:E236)+E225+E226+E237+E238+E245+E246),2)</f>
        <v>0</v>
      </c>
      <c r="F224" s="29">
        <f>ROUND((SUM(F233:F236)+F225+F226+F237+F238+F245+F246),2)</f>
        <v>0</v>
      </c>
    </row>
    <row r="225" spans="1:6" s="7" customFormat="1" ht="25.5" x14ac:dyDescent="0.2">
      <c r="A225" s="10" t="s">
        <v>27</v>
      </c>
      <c r="B225" s="11" t="s">
        <v>606</v>
      </c>
      <c r="C225" s="8" t="s">
        <v>13</v>
      </c>
      <c r="D225" s="16"/>
      <c r="E225" s="14">
        <f t="shared" ref="E225" si="81">ROUND(D225*23%,2)</f>
        <v>0</v>
      </c>
      <c r="F225" s="14">
        <f t="shared" ref="F225" si="82">ROUND(D225+E225,2)</f>
        <v>0</v>
      </c>
    </row>
    <row r="226" spans="1:6" s="7" customFormat="1" ht="51" x14ac:dyDescent="0.2">
      <c r="A226" s="10" t="s">
        <v>28</v>
      </c>
      <c r="B226" s="11" t="s">
        <v>607</v>
      </c>
      <c r="C226" s="8" t="s">
        <v>11</v>
      </c>
      <c r="D226" s="29">
        <f>ROUND(SUM(D227:D232),2)</f>
        <v>0</v>
      </c>
      <c r="E226" s="29">
        <f>ROUND(SUM(E227:E232),2)</f>
        <v>0</v>
      </c>
      <c r="F226" s="29">
        <f>ROUND(SUM(F227:F232),2)</f>
        <v>0</v>
      </c>
    </row>
    <row r="227" spans="1:6" s="7" customFormat="1" ht="12.75" x14ac:dyDescent="0.2">
      <c r="A227" s="10" t="s">
        <v>648</v>
      </c>
      <c r="B227" s="48" t="s">
        <v>712</v>
      </c>
      <c r="C227" s="8" t="s">
        <v>13</v>
      </c>
      <c r="D227" s="13"/>
      <c r="E227" s="14">
        <f t="shared" ref="E227:E232" si="83">ROUND(D227*23%,2)</f>
        <v>0</v>
      </c>
      <c r="F227" s="14">
        <f t="shared" ref="F227:F232" si="84">ROUND(D227+E227,2)</f>
        <v>0</v>
      </c>
    </row>
    <row r="228" spans="1:6" s="7" customFormat="1" ht="12.75" x14ac:dyDescent="0.2">
      <c r="A228" s="10" t="s">
        <v>649</v>
      </c>
      <c r="B228" s="48" t="s">
        <v>713</v>
      </c>
      <c r="C228" s="8" t="s">
        <v>13</v>
      </c>
      <c r="D228" s="13"/>
      <c r="E228" s="14">
        <f t="shared" si="83"/>
        <v>0</v>
      </c>
      <c r="F228" s="14">
        <f t="shared" si="84"/>
        <v>0</v>
      </c>
    </row>
    <row r="229" spans="1:6" s="7" customFormat="1" ht="12.75" x14ac:dyDescent="0.2">
      <c r="A229" s="10" t="s">
        <v>650</v>
      </c>
      <c r="B229" s="48" t="s">
        <v>714</v>
      </c>
      <c r="C229" s="8" t="s">
        <v>13</v>
      </c>
      <c r="D229" s="13"/>
      <c r="E229" s="14">
        <f t="shared" si="83"/>
        <v>0</v>
      </c>
      <c r="F229" s="14">
        <f t="shared" si="84"/>
        <v>0</v>
      </c>
    </row>
    <row r="230" spans="1:6" s="7" customFormat="1" ht="12.75" x14ac:dyDescent="0.2">
      <c r="A230" s="10" t="s">
        <v>651</v>
      </c>
      <c r="B230" s="48" t="s">
        <v>715</v>
      </c>
      <c r="C230" s="8" t="s">
        <v>13</v>
      </c>
      <c r="D230" s="13"/>
      <c r="E230" s="14">
        <f t="shared" si="83"/>
        <v>0</v>
      </c>
      <c r="F230" s="14">
        <f t="shared" si="84"/>
        <v>0</v>
      </c>
    </row>
    <row r="231" spans="1:6" s="7" customFormat="1" ht="12.75" x14ac:dyDescent="0.2">
      <c r="A231" s="10" t="s">
        <v>652</v>
      </c>
      <c r="B231" s="48" t="s">
        <v>716</v>
      </c>
      <c r="C231" s="8" t="s">
        <v>13</v>
      </c>
      <c r="D231" s="13"/>
      <c r="E231" s="14">
        <f t="shared" si="83"/>
        <v>0</v>
      </c>
      <c r="F231" s="14">
        <f t="shared" si="84"/>
        <v>0</v>
      </c>
    </row>
    <row r="232" spans="1:6" s="7" customFormat="1" ht="12.75" x14ac:dyDescent="0.2">
      <c r="A232" s="10" t="s">
        <v>653</v>
      </c>
      <c r="B232" s="48" t="s">
        <v>717</v>
      </c>
      <c r="C232" s="8" t="s">
        <v>13</v>
      </c>
      <c r="D232" s="13"/>
      <c r="E232" s="14">
        <f t="shared" si="83"/>
        <v>0</v>
      </c>
      <c r="F232" s="14">
        <f t="shared" si="84"/>
        <v>0</v>
      </c>
    </row>
    <row r="233" spans="1:6" s="7" customFormat="1" ht="25.5" x14ac:dyDescent="0.2">
      <c r="A233" s="10" t="s">
        <v>41</v>
      </c>
      <c r="B233" s="11" t="s">
        <v>135</v>
      </c>
      <c r="C233" s="8" t="s">
        <v>13</v>
      </c>
      <c r="D233" s="16"/>
      <c r="E233" s="14">
        <f t="shared" ref="E233:E248" si="85">ROUND(D233*23%,2)</f>
        <v>0</v>
      </c>
      <c r="F233" s="14">
        <f t="shared" ref="F233:F248" si="86">ROUND(D233+E233,2)</f>
        <v>0</v>
      </c>
    </row>
    <row r="234" spans="1:6" s="7" customFormat="1" ht="12.75" x14ac:dyDescent="0.2">
      <c r="A234" s="10" t="s">
        <v>42</v>
      </c>
      <c r="B234" s="11" t="s">
        <v>136</v>
      </c>
      <c r="C234" s="8" t="s">
        <v>13</v>
      </c>
      <c r="D234" s="16"/>
      <c r="E234" s="14">
        <f t="shared" si="85"/>
        <v>0</v>
      </c>
      <c r="F234" s="14">
        <f t="shared" si="86"/>
        <v>0</v>
      </c>
    </row>
    <row r="235" spans="1:6" s="7" customFormat="1" ht="12.75" x14ac:dyDescent="0.2">
      <c r="A235" s="10" t="s">
        <v>43</v>
      </c>
      <c r="B235" s="11" t="s">
        <v>608</v>
      </c>
      <c r="C235" s="8" t="s">
        <v>13</v>
      </c>
      <c r="D235" s="16"/>
      <c r="E235" s="14">
        <f t="shared" si="85"/>
        <v>0</v>
      </c>
      <c r="F235" s="14">
        <f t="shared" si="86"/>
        <v>0</v>
      </c>
    </row>
    <row r="236" spans="1:6" s="7" customFormat="1" ht="12.75" x14ac:dyDescent="0.2">
      <c r="A236" s="10" t="s">
        <v>44</v>
      </c>
      <c r="B236" s="11" t="s">
        <v>654</v>
      </c>
      <c r="C236" s="8" t="s">
        <v>13</v>
      </c>
      <c r="D236" s="59"/>
      <c r="E236" s="14">
        <f t="shared" ref="E236" si="87">ROUND(D236*23%,2)</f>
        <v>0</v>
      </c>
      <c r="F236" s="14">
        <f t="shared" ref="F236" si="88">ROUND(D236+E236,2)</f>
        <v>0</v>
      </c>
    </row>
    <row r="237" spans="1:6" s="15" customFormat="1" ht="12.75" x14ac:dyDescent="0.2">
      <c r="A237" s="10" t="s">
        <v>45</v>
      </c>
      <c r="B237" s="11" t="s">
        <v>137</v>
      </c>
      <c r="C237" s="8" t="s">
        <v>13</v>
      </c>
      <c r="D237" s="16"/>
      <c r="E237" s="14">
        <f t="shared" si="85"/>
        <v>0</v>
      </c>
      <c r="F237" s="14">
        <f t="shared" si="86"/>
        <v>0</v>
      </c>
    </row>
    <row r="238" spans="1:6" s="7" customFormat="1" ht="12.75" x14ac:dyDescent="0.2">
      <c r="A238" s="10" t="s">
        <v>46</v>
      </c>
      <c r="B238" s="41" t="s">
        <v>122</v>
      </c>
      <c r="C238" s="8" t="s">
        <v>11</v>
      </c>
      <c r="D238" s="29">
        <f>ROUND(SUM(D239:D244),2)</f>
        <v>0</v>
      </c>
      <c r="E238" s="29">
        <f>ROUND(SUM(E239:E244),2)</f>
        <v>0</v>
      </c>
      <c r="F238" s="29">
        <f>ROUND(SUM(F239:F244),2)</f>
        <v>0</v>
      </c>
    </row>
    <row r="239" spans="1:6" s="7" customFormat="1" ht="12.75" x14ac:dyDescent="0.2">
      <c r="A239" s="10" t="s">
        <v>147</v>
      </c>
      <c r="B239" s="11" t="s">
        <v>138</v>
      </c>
      <c r="C239" s="8" t="s">
        <v>13</v>
      </c>
      <c r="D239" s="16"/>
      <c r="E239" s="14">
        <f t="shared" si="85"/>
        <v>0</v>
      </c>
      <c r="F239" s="14">
        <f t="shared" si="86"/>
        <v>0</v>
      </c>
    </row>
    <row r="240" spans="1:6" s="7" customFormat="1" ht="12.75" x14ac:dyDescent="0.2">
      <c r="A240" s="10" t="s">
        <v>148</v>
      </c>
      <c r="B240" s="11" t="s">
        <v>139</v>
      </c>
      <c r="C240" s="8" t="s">
        <v>13</v>
      </c>
      <c r="D240" s="16"/>
      <c r="E240" s="14">
        <f t="shared" si="85"/>
        <v>0</v>
      </c>
      <c r="F240" s="14">
        <f t="shared" si="86"/>
        <v>0</v>
      </c>
    </row>
    <row r="241" spans="1:6" s="7" customFormat="1" ht="12.75" x14ac:dyDescent="0.2">
      <c r="A241" s="10" t="s">
        <v>149</v>
      </c>
      <c r="B241" s="11" t="s">
        <v>140</v>
      </c>
      <c r="C241" s="8" t="s">
        <v>13</v>
      </c>
      <c r="D241" s="16"/>
      <c r="E241" s="14">
        <f t="shared" si="85"/>
        <v>0</v>
      </c>
      <c r="F241" s="14">
        <f t="shared" si="86"/>
        <v>0</v>
      </c>
    </row>
    <row r="242" spans="1:6" s="7" customFormat="1" ht="12.75" x14ac:dyDescent="0.2">
      <c r="A242" s="10" t="s">
        <v>150</v>
      </c>
      <c r="B242" s="11" t="s">
        <v>141</v>
      </c>
      <c r="C242" s="8" t="s">
        <v>13</v>
      </c>
      <c r="D242" s="16"/>
      <c r="E242" s="14">
        <f t="shared" si="85"/>
        <v>0</v>
      </c>
      <c r="F242" s="14">
        <f t="shared" si="86"/>
        <v>0</v>
      </c>
    </row>
    <row r="243" spans="1:6" s="7" customFormat="1" ht="12.75" x14ac:dyDescent="0.2">
      <c r="A243" s="10" t="s">
        <v>151</v>
      </c>
      <c r="B243" s="11" t="s">
        <v>142</v>
      </c>
      <c r="C243" s="8" t="s">
        <v>13</v>
      </c>
      <c r="D243" s="16"/>
      <c r="E243" s="14">
        <f t="shared" si="85"/>
        <v>0</v>
      </c>
      <c r="F243" s="14">
        <f t="shared" si="86"/>
        <v>0</v>
      </c>
    </row>
    <row r="244" spans="1:6" s="7" customFormat="1" ht="12.75" x14ac:dyDescent="0.2">
      <c r="A244" s="10" t="s">
        <v>152</v>
      </c>
      <c r="B244" s="11" t="s">
        <v>129</v>
      </c>
      <c r="C244" s="8" t="s">
        <v>13</v>
      </c>
      <c r="D244" s="16"/>
      <c r="E244" s="14">
        <f t="shared" si="85"/>
        <v>0</v>
      </c>
      <c r="F244" s="14">
        <f t="shared" si="86"/>
        <v>0</v>
      </c>
    </row>
    <row r="245" spans="1:6" s="7" customFormat="1" ht="12.75" x14ac:dyDescent="0.2">
      <c r="A245" s="10" t="s">
        <v>47</v>
      </c>
      <c r="B245" s="41" t="s">
        <v>143</v>
      </c>
      <c r="C245" s="8" t="s">
        <v>13</v>
      </c>
      <c r="D245" s="59"/>
      <c r="E245" s="14">
        <f t="shared" si="85"/>
        <v>0</v>
      </c>
      <c r="F245" s="14">
        <f t="shared" si="86"/>
        <v>0</v>
      </c>
    </row>
    <row r="246" spans="1:6" s="7" customFormat="1" ht="12.75" x14ac:dyDescent="0.2">
      <c r="A246" s="10" t="s">
        <v>48</v>
      </c>
      <c r="B246" s="41" t="s">
        <v>146</v>
      </c>
      <c r="C246" s="8" t="s">
        <v>11</v>
      </c>
      <c r="D246" s="29">
        <f>ROUND(SUM(D247:D248),2)</f>
        <v>0</v>
      </c>
      <c r="E246" s="29">
        <f>ROUND(SUM(E247:E248),2)</f>
        <v>0</v>
      </c>
      <c r="F246" s="29">
        <f>ROUND(SUM(F247:F248),2)</f>
        <v>0</v>
      </c>
    </row>
    <row r="247" spans="1:6" s="7" customFormat="1" ht="12.75" x14ac:dyDescent="0.2">
      <c r="A247" s="10" t="s">
        <v>153</v>
      </c>
      <c r="B247" s="11" t="s">
        <v>144</v>
      </c>
      <c r="C247" s="8" t="s">
        <v>13</v>
      </c>
      <c r="D247" s="16"/>
      <c r="E247" s="14">
        <f t="shared" si="85"/>
        <v>0</v>
      </c>
      <c r="F247" s="14">
        <f t="shared" si="86"/>
        <v>0</v>
      </c>
    </row>
    <row r="248" spans="1:6" s="7" customFormat="1" ht="12.75" x14ac:dyDescent="0.2">
      <c r="A248" s="10" t="s">
        <v>154</v>
      </c>
      <c r="B248" s="11" t="s">
        <v>145</v>
      </c>
      <c r="C248" s="8" t="s">
        <v>13</v>
      </c>
      <c r="D248" s="16"/>
      <c r="E248" s="14">
        <f t="shared" si="85"/>
        <v>0</v>
      </c>
      <c r="F248" s="14">
        <f t="shared" si="86"/>
        <v>0</v>
      </c>
    </row>
    <row r="249" spans="1:6" s="7" customFormat="1" ht="12.75" x14ac:dyDescent="0.2">
      <c r="A249" s="30">
        <v>11</v>
      </c>
      <c r="B249" s="31" t="s">
        <v>105</v>
      </c>
      <c r="C249" s="8" t="s">
        <v>11</v>
      </c>
      <c r="D249" s="29">
        <f>ROUND(D250+D307+D321+D329+D347+D348+D349+D350+D351,2)</f>
        <v>0</v>
      </c>
      <c r="E249" s="29">
        <f>ROUND(E250+E307+E321+E329+E347+E348+E349+E350+E351,2)</f>
        <v>0</v>
      </c>
      <c r="F249" s="29">
        <f>ROUND(F250+F307+F321+F329+F347+F348+F349+F350+F351,2)</f>
        <v>0</v>
      </c>
    </row>
    <row r="250" spans="1:6" s="7" customFormat="1" ht="12.75" x14ac:dyDescent="0.2">
      <c r="A250" s="17" t="s">
        <v>262</v>
      </c>
      <c r="B250" s="41" t="s">
        <v>388</v>
      </c>
      <c r="C250" s="8" t="s">
        <v>11</v>
      </c>
      <c r="D250" s="29">
        <f>ROUND(D251+D269+D283+D296+D297+D304+D305+D306,2)</f>
        <v>0</v>
      </c>
      <c r="E250" s="29">
        <f>ROUND(E251+E269+E283+E296+E297+E304+E305+E306,2)</f>
        <v>0</v>
      </c>
      <c r="F250" s="29">
        <f>ROUND(F251+F269+F283+F296+F297+F304+F305+F306,2)</f>
        <v>0</v>
      </c>
    </row>
    <row r="251" spans="1:6" s="7" customFormat="1" ht="12.75" x14ac:dyDescent="0.2">
      <c r="A251" s="17" t="s">
        <v>263</v>
      </c>
      <c r="B251" s="41" t="s">
        <v>130</v>
      </c>
      <c r="C251" s="8" t="s">
        <v>11</v>
      </c>
      <c r="D251" s="29">
        <f>ROUND(SUM(D252+D260+D268),2)</f>
        <v>0</v>
      </c>
      <c r="E251" s="29">
        <f>ROUND(SUM(E252+E260+E268),2)</f>
        <v>0</v>
      </c>
      <c r="F251" s="29">
        <f>ROUND(SUM(F252+F260+F268),2)</f>
        <v>0</v>
      </c>
    </row>
    <row r="252" spans="1:6" s="7" customFormat="1" ht="12.75" x14ac:dyDescent="0.2">
      <c r="A252" s="17" t="s">
        <v>451</v>
      </c>
      <c r="B252" s="41" t="s">
        <v>210</v>
      </c>
      <c r="C252" s="8" t="s">
        <v>11</v>
      </c>
      <c r="D252" s="29">
        <f>ROUND(SUM(D253:D259),2)</f>
        <v>0</v>
      </c>
      <c r="E252" s="29">
        <f>ROUND(SUM(E253:E259),2)</f>
        <v>0</v>
      </c>
      <c r="F252" s="29">
        <f>ROUND(SUM(F253:F259),2)</f>
        <v>0</v>
      </c>
    </row>
    <row r="253" spans="1:6" s="7" customFormat="1" ht="12.75" x14ac:dyDescent="0.2">
      <c r="A253" s="17" t="s">
        <v>569</v>
      </c>
      <c r="B253" s="48" t="s">
        <v>655</v>
      </c>
      <c r="C253" s="8" t="s">
        <v>13</v>
      </c>
      <c r="D253" s="13"/>
      <c r="E253" s="14">
        <f t="shared" ref="E253" si="89">ROUND(D253*23%,2)</f>
        <v>0</v>
      </c>
      <c r="F253" s="14">
        <f t="shared" ref="F253" si="90">ROUND(D253+E253,2)</f>
        <v>0</v>
      </c>
    </row>
    <row r="254" spans="1:6" s="7" customFormat="1" ht="12.75" x14ac:dyDescent="0.2">
      <c r="A254" s="17" t="s">
        <v>570</v>
      </c>
      <c r="B254" s="48" t="s">
        <v>837</v>
      </c>
      <c r="C254" s="8" t="s">
        <v>13</v>
      </c>
      <c r="D254" s="13"/>
      <c r="E254" s="14">
        <f t="shared" ref="E254:E259" si="91">ROUND(D254*23%,2)</f>
        <v>0</v>
      </c>
      <c r="F254" s="14">
        <f t="shared" ref="F254:F259" si="92">ROUND(D254+E254,2)</f>
        <v>0</v>
      </c>
    </row>
    <row r="255" spans="1:6" s="7" customFormat="1" ht="12.75" x14ac:dyDescent="0.2">
      <c r="A255" s="17" t="s">
        <v>571</v>
      </c>
      <c r="B255" s="48" t="s">
        <v>656</v>
      </c>
      <c r="C255" s="8" t="s">
        <v>13</v>
      </c>
      <c r="D255" s="13"/>
      <c r="E255" s="14">
        <f t="shared" si="91"/>
        <v>0</v>
      </c>
      <c r="F255" s="14">
        <f t="shared" si="92"/>
        <v>0</v>
      </c>
    </row>
    <row r="256" spans="1:6" s="7" customFormat="1" ht="12.75" x14ac:dyDescent="0.2">
      <c r="A256" s="17" t="s">
        <v>572</v>
      </c>
      <c r="B256" s="48" t="s">
        <v>657</v>
      </c>
      <c r="C256" s="8" t="s">
        <v>13</v>
      </c>
      <c r="D256" s="13"/>
      <c r="E256" s="14">
        <f t="shared" si="91"/>
        <v>0</v>
      </c>
      <c r="F256" s="14">
        <f t="shared" si="92"/>
        <v>0</v>
      </c>
    </row>
    <row r="257" spans="1:6" s="7" customFormat="1" ht="12.75" x14ac:dyDescent="0.2">
      <c r="A257" s="17" t="s">
        <v>661</v>
      </c>
      <c r="B257" s="48" t="s">
        <v>658</v>
      </c>
      <c r="C257" s="8" t="s">
        <v>13</v>
      </c>
      <c r="D257" s="13"/>
      <c r="E257" s="14">
        <f t="shared" si="91"/>
        <v>0</v>
      </c>
      <c r="F257" s="14">
        <f t="shared" si="92"/>
        <v>0</v>
      </c>
    </row>
    <row r="258" spans="1:6" s="7" customFormat="1" ht="12.75" x14ac:dyDescent="0.2">
      <c r="A258" s="17" t="s">
        <v>662</v>
      </c>
      <c r="B258" s="48" t="s">
        <v>659</v>
      </c>
      <c r="C258" s="8" t="s">
        <v>13</v>
      </c>
      <c r="D258" s="13"/>
      <c r="E258" s="14">
        <f t="shared" si="91"/>
        <v>0</v>
      </c>
      <c r="F258" s="14">
        <f t="shared" si="92"/>
        <v>0</v>
      </c>
    </row>
    <row r="259" spans="1:6" s="7" customFormat="1" ht="12.75" x14ac:dyDescent="0.2">
      <c r="A259" s="17" t="s">
        <v>663</v>
      </c>
      <c r="B259" s="48" t="s">
        <v>660</v>
      </c>
      <c r="C259" s="8" t="s">
        <v>13</v>
      </c>
      <c r="D259" s="13"/>
      <c r="E259" s="14">
        <f t="shared" si="91"/>
        <v>0</v>
      </c>
      <c r="F259" s="14">
        <f t="shared" si="92"/>
        <v>0</v>
      </c>
    </row>
    <row r="260" spans="1:6" s="7" customFormat="1" ht="12.75" x14ac:dyDescent="0.2">
      <c r="A260" s="50" t="s">
        <v>452</v>
      </c>
      <c r="B260" s="41" t="s">
        <v>211</v>
      </c>
      <c r="C260" s="8" t="s">
        <v>11</v>
      </c>
      <c r="D260" s="29">
        <f>ROUND(SUM(D261:D267),2)</f>
        <v>0</v>
      </c>
      <c r="E260" s="29">
        <f>ROUND(SUM(E261:E267),2)</f>
        <v>0</v>
      </c>
      <c r="F260" s="29">
        <f>ROUND(SUM(F261:F267),2)</f>
        <v>0</v>
      </c>
    </row>
    <row r="261" spans="1:6" s="7" customFormat="1" ht="12.75" x14ac:dyDescent="0.2">
      <c r="A261" s="50" t="s">
        <v>664</v>
      </c>
      <c r="B261" s="48" t="s">
        <v>670</v>
      </c>
      <c r="C261" s="8" t="s">
        <v>13</v>
      </c>
      <c r="D261" s="13"/>
      <c r="E261" s="14">
        <f t="shared" ref="E261:E267" si="93">ROUND(D261*23%,2)</f>
        <v>0</v>
      </c>
      <c r="F261" s="14">
        <f t="shared" ref="F261:F267" si="94">ROUND(D261+E261,2)</f>
        <v>0</v>
      </c>
    </row>
    <row r="262" spans="1:6" s="7" customFormat="1" ht="12.75" x14ac:dyDescent="0.2">
      <c r="A262" s="50" t="s">
        <v>665</v>
      </c>
      <c r="B262" s="48" t="s">
        <v>671</v>
      </c>
      <c r="C262" s="8" t="s">
        <v>13</v>
      </c>
      <c r="D262" s="13"/>
      <c r="E262" s="14">
        <f t="shared" si="93"/>
        <v>0</v>
      </c>
      <c r="F262" s="14">
        <f t="shared" si="94"/>
        <v>0</v>
      </c>
    </row>
    <row r="263" spans="1:6" s="7" customFormat="1" ht="12.75" x14ac:dyDescent="0.2">
      <c r="A263" s="50" t="s">
        <v>666</v>
      </c>
      <c r="B263" s="48" t="s">
        <v>672</v>
      </c>
      <c r="C263" s="8" t="s">
        <v>13</v>
      </c>
      <c r="D263" s="13"/>
      <c r="E263" s="14">
        <f t="shared" si="93"/>
        <v>0</v>
      </c>
      <c r="F263" s="14">
        <f t="shared" si="94"/>
        <v>0</v>
      </c>
    </row>
    <row r="264" spans="1:6" s="7" customFormat="1" ht="12.75" x14ac:dyDescent="0.2">
      <c r="A264" s="50" t="s">
        <v>667</v>
      </c>
      <c r="B264" s="48" t="s">
        <v>673</v>
      </c>
      <c r="C264" s="8" t="s">
        <v>13</v>
      </c>
      <c r="D264" s="13"/>
      <c r="E264" s="14">
        <f t="shared" si="93"/>
        <v>0</v>
      </c>
      <c r="F264" s="14">
        <f t="shared" si="94"/>
        <v>0</v>
      </c>
    </row>
    <row r="265" spans="1:6" s="7" customFormat="1" ht="12.75" x14ac:dyDescent="0.2">
      <c r="A265" s="50" t="s">
        <v>668</v>
      </c>
      <c r="B265" s="48" t="s">
        <v>674</v>
      </c>
      <c r="C265" s="8" t="s">
        <v>13</v>
      </c>
      <c r="D265" s="13"/>
      <c r="E265" s="14">
        <f t="shared" si="93"/>
        <v>0</v>
      </c>
      <c r="F265" s="14">
        <f t="shared" si="94"/>
        <v>0</v>
      </c>
    </row>
    <row r="266" spans="1:6" s="7" customFormat="1" ht="25.5" x14ac:dyDescent="0.2">
      <c r="A266" s="50" t="s">
        <v>669</v>
      </c>
      <c r="B266" s="48" t="s">
        <v>675</v>
      </c>
      <c r="C266" s="8" t="s">
        <v>13</v>
      </c>
      <c r="D266" s="13"/>
      <c r="E266" s="14">
        <f t="shared" si="93"/>
        <v>0</v>
      </c>
      <c r="F266" s="14">
        <f t="shared" si="94"/>
        <v>0</v>
      </c>
    </row>
    <row r="267" spans="1:6" s="7" customFormat="1" ht="12.75" x14ac:dyDescent="0.2">
      <c r="A267" s="50" t="s">
        <v>677</v>
      </c>
      <c r="B267" s="48" t="s">
        <v>676</v>
      </c>
      <c r="C267" s="8" t="s">
        <v>13</v>
      </c>
      <c r="D267" s="13"/>
      <c r="E267" s="14">
        <f t="shared" si="93"/>
        <v>0</v>
      </c>
      <c r="F267" s="14">
        <f t="shared" si="94"/>
        <v>0</v>
      </c>
    </row>
    <row r="268" spans="1:6" s="7" customFormat="1" ht="12.75" x14ac:dyDescent="0.2">
      <c r="A268" s="17" t="s">
        <v>453</v>
      </c>
      <c r="B268" s="41" t="s">
        <v>212</v>
      </c>
      <c r="C268" s="8" t="s">
        <v>13</v>
      </c>
      <c r="D268" s="16"/>
      <c r="E268" s="14">
        <f t="shared" ref="E268:E342" si="95">ROUND(D268*23%,2)</f>
        <v>0</v>
      </c>
      <c r="F268" s="14">
        <f t="shared" ref="F268:F342" si="96">ROUND(D268+E268,2)</f>
        <v>0</v>
      </c>
    </row>
    <row r="269" spans="1:6" s="7" customFormat="1" ht="12.75" x14ac:dyDescent="0.2">
      <c r="A269" s="17" t="s">
        <v>365</v>
      </c>
      <c r="B269" s="41" t="s">
        <v>225</v>
      </c>
      <c r="C269" s="8" t="s">
        <v>11</v>
      </c>
      <c r="D269" s="29">
        <f>ROUND(SUM(D278:D282)+D270+D271,2)</f>
        <v>0</v>
      </c>
      <c r="E269" s="29">
        <f>ROUND(SUM(E278:E282)+E270+E271,2)</f>
        <v>0</v>
      </c>
      <c r="F269" s="29">
        <f>ROUND(SUM(F278:F282)+F270+F271,2)</f>
        <v>0</v>
      </c>
    </row>
    <row r="270" spans="1:6" s="7" customFormat="1" ht="12.75" x14ac:dyDescent="0.2">
      <c r="A270" s="17" t="s">
        <v>454</v>
      </c>
      <c r="B270" s="11" t="s">
        <v>155</v>
      </c>
      <c r="C270" s="8" t="s">
        <v>13</v>
      </c>
      <c r="D270" s="16"/>
      <c r="E270" s="14">
        <f t="shared" si="95"/>
        <v>0</v>
      </c>
      <c r="F270" s="14">
        <f t="shared" si="96"/>
        <v>0</v>
      </c>
    </row>
    <row r="271" spans="1:6" s="7" customFormat="1" ht="12.75" x14ac:dyDescent="0.2">
      <c r="A271" s="17" t="s">
        <v>460</v>
      </c>
      <c r="B271" s="41" t="s">
        <v>219</v>
      </c>
      <c r="C271" s="8" t="s">
        <v>11</v>
      </c>
      <c r="D271" s="29">
        <f>ROUND(SUM(D272:D277),2)</f>
        <v>0</v>
      </c>
      <c r="E271" s="29">
        <f>ROUND(SUM(E272:E277),2)</f>
        <v>0</v>
      </c>
      <c r="F271" s="29">
        <f>ROUND(SUM(F272:F277),2)</f>
        <v>0</v>
      </c>
    </row>
    <row r="272" spans="1:6" s="7" customFormat="1" ht="12.75" x14ac:dyDescent="0.2">
      <c r="A272" s="17" t="s">
        <v>466</v>
      </c>
      <c r="B272" s="11" t="s">
        <v>213</v>
      </c>
      <c r="C272" s="8" t="s">
        <v>13</v>
      </c>
      <c r="D272" s="16"/>
      <c r="E272" s="14">
        <f t="shared" si="95"/>
        <v>0</v>
      </c>
      <c r="F272" s="14">
        <f t="shared" si="96"/>
        <v>0</v>
      </c>
    </row>
    <row r="273" spans="1:6" s="7" customFormat="1" ht="12.75" x14ac:dyDescent="0.2">
      <c r="A273" s="17" t="s">
        <v>467</v>
      </c>
      <c r="B273" s="11" t="s">
        <v>214</v>
      </c>
      <c r="C273" s="8" t="s">
        <v>13</v>
      </c>
      <c r="D273" s="16"/>
      <c r="E273" s="14">
        <f t="shared" si="95"/>
        <v>0</v>
      </c>
      <c r="F273" s="14">
        <f t="shared" si="96"/>
        <v>0</v>
      </c>
    </row>
    <row r="274" spans="1:6" s="7" customFormat="1" ht="12.75" x14ac:dyDescent="0.2">
      <c r="A274" s="17" t="s">
        <v>468</v>
      </c>
      <c r="B274" s="11" t="s">
        <v>215</v>
      </c>
      <c r="C274" s="8" t="s">
        <v>13</v>
      </c>
      <c r="D274" s="16"/>
      <c r="E274" s="14">
        <f t="shared" si="95"/>
        <v>0</v>
      </c>
      <c r="F274" s="14">
        <f t="shared" si="96"/>
        <v>0</v>
      </c>
    </row>
    <row r="275" spans="1:6" s="7" customFormat="1" ht="12.75" x14ac:dyDescent="0.2">
      <c r="A275" s="17" t="s">
        <v>469</v>
      </c>
      <c r="B275" s="11" t="s">
        <v>216</v>
      </c>
      <c r="C275" s="8" t="s">
        <v>13</v>
      </c>
      <c r="D275" s="16"/>
      <c r="E275" s="14">
        <f t="shared" si="95"/>
        <v>0</v>
      </c>
      <c r="F275" s="14">
        <f t="shared" si="96"/>
        <v>0</v>
      </c>
    </row>
    <row r="276" spans="1:6" s="7" customFormat="1" ht="12.75" x14ac:dyDescent="0.2">
      <c r="A276" s="17" t="s">
        <v>470</v>
      </c>
      <c r="B276" s="11" t="s">
        <v>217</v>
      </c>
      <c r="C276" s="8" t="s">
        <v>13</v>
      </c>
      <c r="D276" s="16"/>
      <c r="E276" s="14">
        <f t="shared" si="95"/>
        <v>0</v>
      </c>
      <c r="F276" s="14">
        <f t="shared" si="96"/>
        <v>0</v>
      </c>
    </row>
    <row r="277" spans="1:6" s="7" customFormat="1" ht="16.5" customHeight="1" x14ac:dyDescent="0.2">
      <c r="A277" s="17" t="s">
        <v>471</v>
      </c>
      <c r="B277" s="11" t="s">
        <v>218</v>
      </c>
      <c r="C277" s="8" t="s">
        <v>13</v>
      </c>
      <c r="D277" s="16"/>
      <c r="E277" s="14">
        <f t="shared" si="95"/>
        <v>0</v>
      </c>
      <c r="F277" s="14">
        <f t="shared" si="96"/>
        <v>0</v>
      </c>
    </row>
    <row r="278" spans="1:6" s="7" customFormat="1" ht="12.75" x14ac:dyDescent="0.2">
      <c r="A278" s="17" t="s">
        <v>461</v>
      </c>
      <c r="B278" s="11" t="s">
        <v>220</v>
      </c>
      <c r="C278" s="8" t="s">
        <v>13</v>
      </c>
      <c r="D278" s="16"/>
      <c r="E278" s="14">
        <f t="shared" si="95"/>
        <v>0</v>
      </c>
      <c r="F278" s="14">
        <f t="shared" si="96"/>
        <v>0</v>
      </c>
    </row>
    <row r="279" spans="1:6" s="7" customFormat="1" ht="12.75" x14ac:dyDescent="0.2">
      <c r="A279" s="17" t="s">
        <v>462</v>
      </c>
      <c r="B279" s="11" t="s">
        <v>221</v>
      </c>
      <c r="C279" s="8" t="s">
        <v>13</v>
      </c>
      <c r="D279" s="16"/>
      <c r="E279" s="14">
        <f t="shared" si="95"/>
        <v>0</v>
      </c>
      <c r="F279" s="14">
        <f t="shared" si="96"/>
        <v>0</v>
      </c>
    </row>
    <row r="280" spans="1:6" s="7" customFormat="1" ht="12.75" x14ac:dyDescent="0.2">
      <c r="A280" s="17" t="s">
        <v>463</v>
      </c>
      <c r="B280" s="11" t="s">
        <v>222</v>
      </c>
      <c r="C280" s="8" t="s">
        <v>13</v>
      </c>
      <c r="D280" s="16"/>
      <c r="E280" s="14">
        <f t="shared" si="95"/>
        <v>0</v>
      </c>
      <c r="F280" s="14">
        <f t="shared" si="96"/>
        <v>0</v>
      </c>
    </row>
    <row r="281" spans="1:6" s="7" customFormat="1" ht="12.75" x14ac:dyDescent="0.2">
      <c r="A281" s="17" t="s">
        <v>464</v>
      </c>
      <c r="B281" s="11" t="s">
        <v>223</v>
      </c>
      <c r="C281" s="8" t="s">
        <v>13</v>
      </c>
      <c r="D281" s="16"/>
      <c r="E281" s="14">
        <f t="shared" si="95"/>
        <v>0</v>
      </c>
      <c r="F281" s="14">
        <f t="shared" si="96"/>
        <v>0</v>
      </c>
    </row>
    <row r="282" spans="1:6" s="7" customFormat="1" ht="12.75" x14ac:dyDescent="0.2">
      <c r="A282" s="17" t="s">
        <v>465</v>
      </c>
      <c r="B282" s="11" t="s">
        <v>224</v>
      </c>
      <c r="C282" s="8" t="s">
        <v>13</v>
      </c>
      <c r="D282" s="16"/>
      <c r="E282" s="14">
        <f t="shared" si="95"/>
        <v>0</v>
      </c>
      <c r="F282" s="14">
        <f t="shared" si="96"/>
        <v>0</v>
      </c>
    </row>
    <row r="283" spans="1:6" s="7" customFormat="1" ht="12.75" x14ac:dyDescent="0.2">
      <c r="A283" s="49" t="s">
        <v>366</v>
      </c>
      <c r="B283" s="41" t="s">
        <v>226</v>
      </c>
      <c r="C283" s="8" t="s">
        <v>11</v>
      </c>
      <c r="D283" s="29">
        <f>ROUND(SUM(D294:D295)+D284,2)</f>
        <v>0</v>
      </c>
      <c r="E283" s="29">
        <f>ROUND(SUM(E294:E295)+E284,2)</f>
        <v>0</v>
      </c>
      <c r="F283" s="29">
        <f>ROUND(SUM(F294:F295)+F284,2)</f>
        <v>0</v>
      </c>
    </row>
    <row r="284" spans="1:6" s="7" customFormat="1" ht="12.75" x14ac:dyDescent="0.2">
      <c r="A284" s="49" t="s">
        <v>573</v>
      </c>
      <c r="B284" s="53" t="s">
        <v>678</v>
      </c>
      <c r="C284" s="8" t="s">
        <v>11</v>
      </c>
      <c r="D284" s="29">
        <f>ROUND(SUM(D285:D293),2)</f>
        <v>0</v>
      </c>
      <c r="E284" s="29">
        <f>ROUND(SUM(E285:E293),2)</f>
        <v>0</v>
      </c>
      <c r="F284" s="29">
        <f>ROUND(SUM(F285:F293),2)</f>
        <v>0</v>
      </c>
    </row>
    <row r="285" spans="1:6" s="7" customFormat="1" ht="12.75" x14ac:dyDescent="0.2">
      <c r="A285" s="50" t="s">
        <v>693</v>
      </c>
      <c r="B285" s="48" t="s">
        <v>702</v>
      </c>
      <c r="C285" s="8" t="s">
        <v>13</v>
      </c>
      <c r="D285" s="13"/>
      <c r="E285" s="14">
        <f t="shared" ref="E285:E293" si="97">ROUND(D285*23%,2)</f>
        <v>0</v>
      </c>
      <c r="F285" s="14">
        <f t="shared" ref="F285:F293" si="98">ROUND(D285+E285,2)</f>
        <v>0</v>
      </c>
    </row>
    <row r="286" spans="1:6" s="7" customFormat="1" ht="12.75" x14ac:dyDescent="0.2">
      <c r="A286" s="50" t="s">
        <v>694</v>
      </c>
      <c r="B286" s="48" t="s">
        <v>703</v>
      </c>
      <c r="C286" s="8" t="s">
        <v>13</v>
      </c>
      <c r="D286" s="13"/>
      <c r="E286" s="14">
        <f t="shared" si="97"/>
        <v>0</v>
      </c>
      <c r="F286" s="14">
        <f t="shared" si="98"/>
        <v>0</v>
      </c>
    </row>
    <row r="287" spans="1:6" s="7" customFormat="1" ht="12.75" x14ac:dyDescent="0.2">
      <c r="A287" s="50" t="s">
        <v>695</v>
      </c>
      <c r="B287" s="48" t="s">
        <v>704</v>
      </c>
      <c r="C287" s="8" t="s">
        <v>13</v>
      </c>
      <c r="D287" s="13"/>
      <c r="E287" s="14">
        <f t="shared" si="97"/>
        <v>0</v>
      </c>
      <c r="F287" s="14">
        <f t="shared" si="98"/>
        <v>0</v>
      </c>
    </row>
    <row r="288" spans="1:6" s="7" customFormat="1" ht="12.75" x14ac:dyDescent="0.2">
      <c r="A288" s="50" t="s">
        <v>696</v>
      </c>
      <c r="B288" s="48" t="s">
        <v>705</v>
      </c>
      <c r="C288" s="8" t="s">
        <v>13</v>
      </c>
      <c r="D288" s="13"/>
      <c r="E288" s="14">
        <f t="shared" si="97"/>
        <v>0</v>
      </c>
      <c r="F288" s="14">
        <f t="shared" si="98"/>
        <v>0</v>
      </c>
    </row>
    <row r="289" spans="1:6" s="7" customFormat="1" ht="12.75" x14ac:dyDescent="0.2">
      <c r="A289" s="50" t="s">
        <v>697</v>
      </c>
      <c r="B289" s="48" t="s">
        <v>706</v>
      </c>
      <c r="C289" s="8" t="s">
        <v>13</v>
      </c>
      <c r="D289" s="13"/>
      <c r="E289" s="14">
        <f t="shared" si="97"/>
        <v>0</v>
      </c>
      <c r="F289" s="14">
        <f t="shared" si="98"/>
        <v>0</v>
      </c>
    </row>
    <row r="290" spans="1:6" s="7" customFormat="1" ht="12.75" x14ac:dyDescent="0.2">
      <c r="A290" s="50" t="s">
        <v>698</v>
      </c>
      <c r="B290" s="48" t="s">
        <v>707</v>
      </c>
      <c r="C290" s="8" t="s">
        <v>13</v>
      </c>
      <c r="D290" s="13"/>
      <c r="E290" s="14">
        <f t="shared" si="97"/>
        <v>0</v>
      </c>
      <c r="F290" s="14">
        <f t="shared" si="98"/>
        <v>0</v>
      </c>
    </row>
    <row r="291" spans="1:6" s="7" customFormat="1" ht="12.75" x14ac:dyDescent="0.2">
      <c r="A291" s="50" t="s">
        <v>699</v>
      </c>
      <c r="B291" s="48" t="s">
        <v>708</v>
      </c>
      <c r="C291" s="8" t="s">
        <v>13</v>
      </c>
      <c r="D291" s="13"/>
      <c r="E291" s="14">
        <f t="shared" si="97"/>
        <v>0</v>
      </c>
      <c r="F291" s="14">
        <f t="shared" si="98"/>
        <v>0</v>
      </c>
    </row>
    <row r="292" spans="1:6" s="7" customFormat="1" ht="25.5" x14ac:dyDescent="0.2">
      <c r="A292" s="50" t="s">
        <v>700</v>
      </c>
      <c r="B292" s="48" t="s">
        <v>709</v>
      </c>
      <c r="C292" s="8" t="s">
        <v>13</v>
      </c>
      <c r="D292" s="13"/>
      <c r="E292" s="14">
        <f t="shared" si="97"/>
        <v>0</v>
      </c>
      <c r="F292" s="14">
        <f t="shared" si="98"/>
        <v>0</v>
      </c>
    </row>
    <row r="293" spans="1:6" s="7" customFormat="1" ht="12.75" x14ac:dyDescent="0.2">
      <c r="A293" s="50" t="s">
        <v>701</v>
      </c>
      <c r="B293" s="48" t="s">
        <v>710</v>
      </c>
      <c r="C293" s="8" t="s">
        <v>13</v>
      </c>
      <c r="D293" s="13"/>
      <c r="E293" s="14">
        <f t="shared" si="97"/>
        <v>0</v>
      </c>
      <c r="F293" s="14">
        <f t="shared" si="98"/>
        <v>0</v>
      </c>
    </row>
    <row r="294" spans="1:6" s="7" customFormat="1" ht="25.5" x14ac:dyDescent="0.2">
      <c r="A294" s="50" t="s">
        <v>574</v>
      </c>
      <c r="B294" s="48" t="s">
        <v>679</v>
      </c>
      <c r="C294" s="8" t="s">
        <v>13</v>
      </c>
      <c r="D294" s="13"/>
      <c r="E294" s="14">
        <f t="shared" ref="E294:E295" si="99">ROUND(D294*23%,2)</f>
        <v>0</v>
      </c>
      <c r="F294" s="14">
        <f t="shared" ref="F294:F295" si="100">ROUND(D294+E294,2)</f>
        <v>0</v>
      </c>
    </row>
    <row r="295" spans="1:6" s="7" customFormat="1" ht="12.75" x14ac:dyDescent="0.2">
      <c r="A295" s="50" t="s">
        <v>575</v>
      </c>
      <c r="B295" s="48" t="s">
        <v>680</v>
      </c>
      <c r="C295" s="8" t="s">
        <v>13</v>
      </c>
      <c r="D295" s="13"/>
      <c r="E295" s="14">
        <f t="shared" si="99"/>
        <v>0</v>
      </c>
      <c r="F295" s="14">
        <f t="shared" si="100"/>
        <v>0</v>
      </c>
    </row>
    <row r="296" spans="1:6" s="7" customFormat="1" ht="12.75" x14ac:dyDescent="0.2">
      <c r="A296" s="49" t="s">
        <v>455</v>
      </c>
      <c r="B296" s="41" t="s">
        <v>227</v>
      </c>
      <c r="C296" s="8" t="s">
        <v>13</v>
      </c>
      <c r="D296" s="16"/>
      <c r="E296" s="14">
        <f t="shared" si="95"/>
        <v>0</v>
      </c>
      <c r="F296" s="14">
        <f t="shared" si="96"/>
        <v>0</v>
      </c>
    </row>
    <row r="297" spans="1:6" s="7" customFormat="1" ht="12.75" x14ac:dyDescent="0.2">
      <c r="A297" s="49" t="s">
        <v>456</v>
      </c>
      <c r="B297" s="41" t="s">
        <v>228</v>
      </c>
      <c r="C297" s="8" t="s">
        <v>11</v>
      </c>
      <c r="D297" s="29">
        <f>ROUND(SUM(D298:D303),2)</f>
        <v>0</v>
      </c>
      <c r="E297" s="29">
        <f>ROUND(SUM(E298:E303),2)</f>
        <v>0</v>
      </c>
      <c r="F297" s="29">
        <f>ROUND(SUM(F298:F303),2)</f>
        <v>0</v>
      </c>
    </row>
    <row r="298" spans="1:6" s="7" customFormat="1" ht="12.75" x14ac:dyDescent="0.2">
      <c r="A298" s="50" t="s">
        <v>687</v>
      </c>
      <c r="B298" s="48" t="s">
        <v>681</v>
      </c>
      <c r="C298" s="8" t="s">
        <v>13</v>
      </c>
      <c r="D298" s="16"/>
      <c r="E298" s="14">
        <f t="shared" ref="E298:E304" si="101">ROUND(D298*23%,2)</f>
        <v>0</v>
      </c>
      <c r="F298" s="14">
        <f t="shared" ref="F298:F304" si="102">ROUND(D298+E298,2)</f>
        <v>0</v>
      </c>
    </row>
    <row r="299" spans="1:6" s="7" customFormat="1" ht="12.75" x14ac:dyDescent="0.2">
      <c r="A299" s="50" t="s">
        <v>688</v>
      </c>
      <c r="B299" s="48" t="s">
        <v>682</v>
      </c>
      <c r="C299" s="8" t="s">
        <v>13</v>
      </c>
      <c r="D299" s="16"/>
      <c r="E299" s="14">
        <f t="shared" si="101"/>
        <v>0</v>
      </c>
      <c r="F299" s="14">
        <f t="shared" si="102"/>
        <v>0</v>
      </c>
    </row>
    <row r="300" spans="1:6" s="7" customFormat="1" ht="12.75" x14ac:dyDescent="0.2">
      <c r="A300" s="50" t="s">
        <v>689</v>
      </c>
      <c r="B300" s="48" t="s">
        <v>683</v>
      </c>
      <c r="C300" s="8" t="s">
        <v>13</v>
      </c>
      <c r="D300" s="16"/>
      <c r="E300" s="14">
        <f t="shared" si="101"/>
        <v>0</v>
      </c>
      <c r="F300" s="14">
        <f t="shared" si="102"/>
        <v>0</v>
      </c>
    </row>
    <row r="301" spans="1:6" s="7" customFormat="1" ht="12.75" x14ac:dyDescent="0.2">
      <c r="A301" s="50" t="s">
        <v>690</v>
      </c>
      <c r="B301" s="48" t="s">
        <v>684</v>
      </c>
      <c r="C301" s="8" t="s">
        <v>13</v>
      </c>
      <c r="D301" s="16"/>
      <c r="E301" s="14">
        <f t="shared" si="101"/>
        <v>0</v>
      </c>
      <c r="F301" s="14">
        <f t="shared" si="102"/>
        <v>0</v>
      </c>
    </row>
    <row r="302" spans="1:6" s="7" customFormat="1" ht="12.75" x14ac:dyDescent="0.2">
      <c r="A302" s="50" t="s">
        <v>691</v>
      </c>
      <c r="B302" s="48" t="s">
        <v>685</v>
      </c>
      <c r="C302" s="8" t="s">
        <v>13</v>
      </c>
      <c r="D302" s="16"/>
      <c r="E302" s="14">
        <f t="shared" si="101"/>
        <v>0</v>
      </c>
      <c r="F302" s="14">
        <f t="shared" si="102"/>
        <v>0</v>
      </c>
    </row>
    <row r="303" spans="1:6" s="7" customFormat="1" ht="12.75" x14ac:dyDescent="0.2">
      <c r="A303" s="50" t="s">
        <v>692</v>
      </c>
      <c r="B303" s="48" t="s">
        <v>686</v>
      </c>
      <c r="C303" s="8" t="s">
        <v>13</v>
      </c>
      <c r="D303" s="16"/>
      <c r="E303" s="14">
        <f t="shared" si="101"/>
        <v>0</v>
      </c>
      <c r="F303" s="14">
        <f t="shared" si="102"/>
        <v>0</v>
      </c>
    </row>
    <row r="304" spans="1:6" s="7" customFormat="1" ht="12.75" x14ac:dyDescent="0.2">
      <c r="A304" s="49" t="s">
        <v>457</v>
      </c>
      <c r="B304" s="41" t="s">
        <v>229</v>
      </c>
      <c r="C304" s="8" t="s">
        <v>13</v>
      </c>
      <c r="D304" s="16"/>
      <c r="E304" s="14">
        <f t="shared" si="101"/>
        <v>0</v>
      </c>
      <c r="F304" s="14">
        <f t="shared" si="102"/>
        <v>0</v>
      </c>
    </row>
    <row r="305" spans="1:6" s="7" customFormat="1" ht="12.75" x14ac:dyDescent="0.2">
      <c r="A305" s="49" t="s">
        <v>458</v>
      </c>
      <c r="B305" s="41" t="s">
        <v>230</v>
      </c>
      <c r="C305" s="8" t="s">
        <v>13</v>
      </c>
      <c r="D305" s="16"/>
      <c r="E305" s="14">
        <f t="shared" si="95"/>
        <v>0</v>
      </c>
      <c r="F305" s="14">
        <f t="shared" si="96"/>
        <v>0</v>
      </c>
    </row>
    <row r="306" spans="1:6" s="7" customFormat="1" ht="12.75" x14ac:dyDescent="0.2">
      <c r="A306" s="49" t="s">
        <v>459</v>
      </c>
      <c r="B306" s="41" t="s">
        <v>231</v>
      </c>
      <c r="C306" s="8" t="s">
        <v>13</v>
      </c>
      <c r="D306" s="16"/>
      <c r="E306" s="14">
        <f t="shared" si="95"/>
        <v>0</v>
      </c>
      <c r="F306" s="14">
        <f t="shared" si="96"/>
        <v>0</v>
      </c>
    </row>
    <row r="307" spans="1:6" s="7" customFormat="1" ht="12.75" x14ac:dyDescent="0.2">
      <c r="A307" s="42" t="s">
        <v>367</v>
      </c>
      <c r="B307" s="41" t="s">
        <v>240</v>
      </c>
      <c r="C307" s="8" t="s">
        <v>11</v>
      </c>
      <c r="D307" s="29">
        <f>ROUND(D308+D313+D314+D320,2)</f>
        <v>0</v>
      </c>
      <c r="E307" s="29">
        <f>ROUND(E308+E313+E314+E320,2)</f>
        <v>0</v>
      </c>
      <c r="F307" s="29">
        <f>ROUND(F308+F313+F314+F320,2)</f>
        <v>0</v>
      </c>
    </row>
    <row r="308" spans="1:6" s="7" customFormat="1" ht="12.75" x14ac:dyDescent="0.2">
      <c r="A308" s="17" t="s">
        <v>368</v>
      </c>
      <c r="B308" s="41" t="s">
        <v>200</v>
      </c>
      <c r="C308" s="8" t="s">
        <v>11</v>
      </c>
      <c r="D308" s="29">
        <f>ROUND(SUM(D309:D312),2)</f>
        <v>0</v>
      </c>
      <c r="E308" s="29">
        <f>ROUND(SUM(E309:E312),2)</f>
        <v>0</v>
      </c>
      <c r="F308" s="29">
        <f>ROUND(SUM(F309:F312),2)</f>
        <v>0</v>
      </c>
    </row>
    <row r="309" spans="1:6" s="7" customFormat="1" ht="12.75" x14ac:dyDescent="0.2">
      <c r="A309" s="17" t="s">
        <v>379</v>
      </c>
      <c r="B309" s="11" t="s">
        <v>195</v>
      </c>
      <c r="C309" s="8" t="s">
        <v>13</v>
      </c>
      <c r="D309" s="16"/>
      <c r="E309" s="14">
        <f t="shared" si="95"/>
        <v>0</v>
      </c>
      <c r="F309" s="14">
        <f t="shared" si="96"/>
        <v>0</v>
      </c>
    </row>
    <row r="310" spans="1:6" s="7" customFormat="1" ht="12.75" x14ac:dyDescent="0.2">
      <c r="A310" s="17" t="s">
        <v>380</v>
      </c>
      <c r="B310" s="11" t="s">
        <v>204</v>
      </c>
      <c r="C310" s="8" t="s">
        <v>13</v>
      </c>
      <c r="D310" s="16"/>
      <c r="E310" s="14">
        <f t="shared" si="95"/>
        <v>0</v>
      </c>
      <c r="F310" s="14">
        <f t="shared" si="96"/>
        <v>0</v>
      </c>
    </row>
    <row r="311" spans="1:6" s="7" customFormat="1" ht="12.75" x14ac:dyDescent="0.2">
      <c r="A311" s="17" t="s">
        <v>381</v>
      </c>
      <c r="B311" s="11" t="s">
        <v>232</v>
      </c>
      <c r="C311" s="8" t="s">
        <v>13</v>
      </c>
      <c r="D311" s="16"/>
      <c r="E311" s="14">
        <f t="shared" si="95"/>
        <v>0</v>
      </c>
      <c r="F311" s="14">
        <f t="shared" si="96"/>
        <v>0</v>
      </c>
    </row>
    <row r="312" spans="1:6" s="7" customFormat="1" ht="12.75" x14ac:dyDescent="0.2">
      <c r="A312" s="17" t="s">
        <v>382</v>
      </c>
      <c r="B312" s="11" t="s">
        <v>198</v>
      </c>
      <c r="C312" s="8" t="s">
        <v>13</v>
      </c>
      <c r="D312" s="16"/>
      <c r="E312" s="14">
        <f t="shared" si="95"/>
        <v>0</v>
      </c>
      <c r="F312" s="14">
        <f t="shared" si="96"/>
        <v>0</v>
      </c>
    </row>
    <row r="313" spans="1:6" s="7" customFormat="1" ht="12.75" x14ac:dyDescent="0.2">
      <c r="A313" s="17" t="s">
        <v>369</v>
      </c>
      <c r="B313" s="11" t="s">
        <v>203</v>
      </c>
      <c r="C313" s="8" t="s">
        <v>13</v>
      </c>
      <c r="D313" s="16"/>
      <c r="E313" s="14">
        <f t="shared" si="95"/>
        <v>0</v>
      </c>
      <c r="F313" s="14">
        <f t="shared" si="96"/>
        <v>0</v>
      </c>
    </row>
    <row r="314" spans="1:6" s="7" customFormat="1" ht="12.75" x14ac:dyDescent="0.2">
      <c r="A314" s="17" t="s">
        <v>371</v>
      </c>
      <c r="B314" s="41" t="s">
        <v>238</v>
      </c>
      <c r="C314" s="8" t="s">
        <v>11</v>
      </c>
      <c r="D314" s="29">
        <f>ROUND(SUM(D315:D319),2)</f>
        <v>0</v>
      </c>
      <c r="E314" s="29">
        <f>ROUND(SUM(E315:E319),2)</f>
        <v>0</v>
      </c>
      <c r="F314" s="29">
        <f>ROUND(SUM(F315:F319),2)</f>
        <v>0</v>
      </c>
    </row>
    <row r="315" spans="1:6" s="7" customFormat="1" ht="25.5" x14ac:dyDescent="0.2">
      <c r="A315" s="17" t="s">
        <v>383</v>
      </c>
      <c r="B315" s="11" t="s">
        <v>233</v>
      </c>
      <c r="C315" s="8" t="s">
        <v>13</v>
      </c>
      <c r="D315" s="16"/>
      <c r="E315" s="14">
        <f t="shared" si="95"/>
        <v>0</v>
      </c>
      <c r="F315" s="14">
        <f t="shared" si="96"/>
        <v>0</v>
      </c>
    </row>
    <row r="316" spans="1:6" s="7" customFormat="1" ht="12.75" x14ac:dyDescent="0.2">
      <c r="A316" s="17" t="s">
        <v>384</v>
      </c>
      <c r="B316" s="11" t="s">
        <v>234</v>
      </c>
      <c r="C316" s="8" t="s">
        <v>13</v>
      </c>
      <c r="D316" s="16"/>
      <c r="E316" s="14">
        <f t="shared" si="95"/>
        <v>0</v>
      </c>
      <c r="F316" s="14">
        <f t="shared" si="96"/>
        <v>0</v>
      </c>
    </row>
    <row r="317" spans="1:6" s="7" customFormat="1" ht="12.75" x14ac:dyDescent="0.2">
      <c r="A317" s="17" t="s">
        <v>385</v>
      </c>
      <c r="B317" s="11" t="s">
        <v>235</v>
      </c>
      <c r="C317" s="8" t="s">
        <v>13</v>
      </c>
      <c r="D317" s="16"/>
      <c r="E317" s="14">
        <f t="shared" si="95"/>
        <v>0</v>
      </c>
      <c r="F317" s="14">
        <f t="shared" si="96"/>
        <v>0</v>
      </c>
    </row>
    <row r="318" spans="1:6" s="7" customFormat="1" ht="12.75" x14ac:dyDescent="0.2">
      <c r="A318" s="17" t="s">
        <v>386</v>
      </c>
      <c r="B318" s="11" t="s">
        <v>236</v>
      </c>
      <c r="C318" s="8" t="s">
        <v>13</v>
      </c>
      <c r="D318" s="16"/>
      <c r="E318" s="14">
        <f t="shared" si="95"/>
        <v>0</v>
      </c>
      <c r="F318" s="14">
        <f t="shared" si="96"/>
        <v>0</v>
      </c>
    </row>
    <row r="319" spans="1:6" s="7" customFormat="1" ht="12.75" x14ac:dyDescent="0.2">
      <c r="A319" s="17" t="s">
        <v>387</v>
      </c>
      <c r="B319" s="11" t="s">
        <v>237</v>
      </c>
      <c r="C319" s="8" t="s">
        <v>13</v>
      </c>
      <c r="D319" s="16"/>
      <c r="E319" s="14">
        <f t="shared" si="95"/>
        <v>0</v>
      </c>
      <c r="F319" s="14">
        <f t="shared" si="96"/>
        <v>0</v>
      </c>
    </row>
    <row r="320" spans="1:6" s="7" customFormat="1" ht="12.75" x14ac:dyDescent="0.2">
      <c r="A320" s="17" t="s">
        <v>372</v>
      </c>
      <c r="B320" s="11" t="s">
        <v>239</v>
      </c>
      <c r="C320" s="8" t="s">
        <v>13</v>
      </c>
      <c r="D320" s="16"/>
      <c r="E320" s="14">
        <f t="shared" si="95"/>
        <v>0</v>
      </c>
      <c r="F320" s="14">
        <f t="shared" si="96"/>
        <v>0</v>
      </c>
    </row>
    <row r="321" spans="1:6" s="7" customFormat="1" ht="12.75" x14ac:dyDescent="0.2">
      <c r="A321" s="42" t="s">
        <v>373</v>
      </c>
      <c r="B321" s="41" t="s">
        <v>99</v>
      </c>
      <c r="C321" s="8" t="s">
        <v>11</v>
      </c>
      <c r="D321" s="29">
        <f>ROUND(SUM(D322:D328),2)</f>
        <v>0</v>
      </c>
      <c r="E321" s="29">
        <f>ROUND(SUM(E322:E328),2)</f>
        <v>0</v>
      </c>
      <c r="F321" s="29">
        <f>ROUND(SUM(F322:F328),2)</f>
        <v>0</v>
      </c>
    </row>
    <row r="322" spans="1:6" s="7" customFormat="1" ht="12.75" x14ac:dyDescent="0.2">
      <c r="A322" s="17" t="s">
        <v>472</v>
      </c>
      <c r="B322" s="11" t="s">
        <v>179</v>
      </c>
      <c r="C322" s="8" t="s">
        <v>13</v>
      </c>
      <c r="D322" s="16"/>
      <c r="E322" s="14">
        <f t="shared" si="95"/>
        <v>0</v>
      </c>
      <c r="F322" s="14">
        <f t="shared" si="96"/>
        <v>0</v>
      </c>
    </row>
    <row r="323" spans="1:6" s="7" customFormat="1" ht="12.75" x14ac:dyDescent="0.2">
      <c r="A323" s="17" t="s">
        <v>473</v>
      </c>
      <c r="B323" s="11" t="s">
        <v>182</v>
      </c>
      <c r="C323" s="8" t="s">
        <v>13</v>
      </c>
      <c r="D323" s="16"/>
      <c r="E323" s="14">
        <f t="shared" si="95"/>
        <v>0</v>
      </c>
      <c r="F323" s="14">
        <f t="shared" si="96"/>
        <v>0</v>
      </c>
    </row>
    <row r="324" spans="1:6" s="7" customFormat="1" ht="12.75" x14ac:dyDescent="0.2">
      <c r="A324" s="17" t="s">
        <v>474</v>
      </c>
      <c r="B324" s="11" t="s">
        <v>181</v>
      </c>
      <c r="C324" s="8" t="s">
        <v>13</v>
      </c>
      <c r="D324" s="16"/>
      <c r="E324" s="14">
        <f t="shared" si="95"/>
        <v>0</v>
      </c>
      <c r="F324" s="14">
        <f t="shared" si="96"/>
        <v>0</v>
      </c>
    </row>
    <row r="325" spans="1:6" s="7" customFormat="1" ht="12.75" x14ac:dyDescent="0.2">
      <c r="A325" s="17" t="s">
        <v>475</v>
      </c>
      <c r="B325" s="11" t="s">
        <v>180</v>
      </c>
      <c r="C325" s="8" t="s">
        <v>13</v>
      </c>
      <c r="D325" s="16"/>
      <c r="E325" s="14">
        <f t="shared" si="95"/>
        <v>0</v>
      </c>
      <c r="F325" s="14">
        <f t="shared" si="96"/>
        <v>0</v>
      </c>
    </row>
    <row r="326" spans="1:6" s="7" customFormat="1" ht="12.75" x14ac:dyDescent="0.2">
      <c r="A326" s="17" t="s">
        <v>476</v>
      </c>
      <c r="B326" s="11" t="s">
        <v>185</v>
      </c>
      <c r="C326" s="8" t="s">
        <v>13</v>
      </c>
      <c r="D326" s="16"/>
      <c r="E326" s="14">
        <f t="shared" si="95"/>
        <v>0</v>
      </c>
      <c r="F326" s="14">
        <f t="shared" si="96"/>
        <v>0</v>
      </c>
    </row>
    <row r="327" spans="1:6" s="7" customFormat="1" ht="12.75" x14ac:dyDescent="0.2">
      <c r="A327" s="17" t="s">
        <v>477</v>
      </c>
      <c r="B327" s="11" t="s">
        <v>183</v>
      </c>
      <c r="C327" s="8" t="s">
        <v>13</v>
      </c>
      <c r="D327" s="16"/>
      <c r="E327" s="14">
        <f t="shared" si="95"/>
        <v>0</v>
      </c>
      <c r="F327" s="14">
        <f t="shared" si="96"/>
        <v>0</v>
      </c>
    </row>
    <row r="328" spans="1:6" s="7" customFormat="1" ht="12.75" x14ac:dyDescent="0.2">
      <c r="A328" s="17" t="s">
        <v>478</v>
      </c>
      <c r="B328" s="11" t="s">
        <v>186</v>
      </c>
      <c r="C328" s="8" t="s">
        <v>13</v>
      </c>
      <c r="D328" s="16"/>
      <c r="E328" s="14">
        <f t="shared" si="95"/>
        <v>0</v>
      </c>
      <c r="F328" s="14">
        <f t="shared" si="96"/>
        <v>0</v>
      </c>
    </row>
    <row r="329" spans="1:6" s="7" customFormat="1" ht="12.75" x14ac:dyDescent="0.2">
      <c r="A329" s="42" t="s">
        <v>374</v>
      </c>
      <c r="B329" s="41" t="s">
        <v>100</v>
      </c>
      <c r="C329" s="8" t="s">
        <v>11</v>
      </c>
      <c r="D329" s="29">
        <f>ROUND((SUM(D330:D336)),2)</f>
        <v>0</v>
      </c>
      <c r="E329" s="29">
        <f>ROUND((SUM(E330:E336)),2)</f>
        <v>0</v>
      </c>
      <c r="F329" s="29">
        <f>ROUND((SUM(F330:F336)),2)</f>
        <v>0</v>
      </c>
    </row>
    <row r="330" spans="1:6" s="7" customFormat="1" ht="12.75" x14ac:dyDescent="0.2">
      <c r="A330" s="17" t="s">
        <v>479</v>
      </c>
      <c r="B330" s="11" t="s">
        <v>241</v>
      </c>
      <c r="C330" s="8" t="s">
        <v>13</v>
      </c>
      <c r="D330" s="16"/>
      <c r="E330" s="14">
        <f t="shared" si="95"/>
        <v>0</v>
      </c>
      <c r="F330" s="14">
        <f t="shared" si="96"/>
        <v>0</v>
      </c>
    </row>
    <row r="331" spans="1:6" s="7" customFormat="1" ht="12.75" x14ac:dyDescent="0.2">
      <c r="A331" s="17" t="s">
        <v>480</v>
      </c>
      <c r="B331" s="11" t="s">
        <v>242</v>
      </c>
      <c r="C331" s="8" t="s">
        <v>13</v>
      </c>
      <c r="D331" s="16"/>
      <c r="E331" s="14">
        <f t="shared" si="95"/>
        <v>0</v>
      </c>
      <c r="F331" s="14">
        <f t="shared" si="96"/>
        <v>0</v>
      </c>
    </row>
    <row r="332" spans="1:6" s="7" customFormat="1" ht="12.75" x14ac:dyDescent="0.2">
      <c r="A332" s="17" t="s">
        <v>481</v>
      </c>
      <c r="B332" s="11" t="s">
        <v>243</v>
      </c>
      <c r="C332" s="8" t="s">
        <v>13</v>
      </c>
      <c r="D332" s="16"/>
      <c r="E332" s="14">
        <f t="shared" si="95"/>
        <v>0</v>
      </c>
      <c r="F332" s="14">
        <f t="shared" si="96"/>
        <v>0</v>
      </c>
    </row>
    <row r="333" spans="1:6" s="7" customFormat="1" ht="12.75" x14ac:dyDescent="0.2">
      <c r="A333" s="17" t="s">
        <v>482</v>
      </c>
      <c r="B333" s="11" t="s">
        <v>244</v>
      </c>
      <c r="C333" s="8" t="s">
        <v>13</v>
      </c>
      <c r="D333" s="16"/>
      <c r="E333" s="14">
        <f t="shared" si="95"/>
        <v>0</v>
      </c>
      <c r="F333" s="14">
        <f t="shared" si="96"/>
        <v>0</v>
      </c>
    </row>
    <row r="334" spans="1:6" s="7" customFormat="1" ht="12.75" x14ac:dyDescent="0.2">
      <c r="A334" s="17" t="s">
        <v>483</v>
      </c>
      <c r="B334" s="11" t="s">
        <v>860</v>
      </c>
      <c r="C334" s="8" t="s">
        <v>13</v>
      </c>
      <c r="D334" s="16"/>
      <c r="E334" s="14">
        <f t="shared" si="95"/>
        <v>0</v>
      </c>
      <c r="F334" s="14">
        <f t="shared" si="96"/>
        <v>0</v>
      </c>
    </row>
    <row r="335" spans="1:6" s="7" customFormat="1" ht="12.75" x14ac:dyDescent="0.2">
      <c r="A335" s="17" t="s">
        <v>484</v>
      </c>
      <c r="B335" s="11" t="s">
        <v>246</v>
      </c>
      <c r="C335" s="8" t="s">
        <v>13</v>
      </c>
      <c r="D335" s="16"/>
      <c r="E335" s="14">
        <f t="shared" si="95"/>
        <v>0</v>
      </c>
      <c r="F335" s="14">
        <f t="shared" si="96"/>
        <v>0</v>
      </c>
    </row>
    <row r="336" spans="1:6" s="7" customFormat="1" ht="12.75" x14ac:dyDescent="0.2">
      <c r="A336" s="17" t="s">
        <v>485</v>
      </c>
      <c r="B336" s="11" t="s">
        <v>258</v>
      </c>
      <c r="C336" s="8" t="s">
        <v>11</v>
      </c>
      <c r="D336" s="29">
        <f>ROUND((SUM(D337:D346)),2)</f>
        <v>0</v>
      </c>
      <c r="E336" s="29">
        <f>ROUND((SUM(E337:E346)),2)</f>
        <v>0</v>
      </c>
      <c r="F336" s="29">
        <f>ROUND((SUM(F337:F346)),2)</f>
        <v>0</v>
      </c>
    </row>
    <row r="337" spans="1:6" s="7" customFormat="1" ht="12.75" x14ac:dyDescent="0.2">
      <c r="A337" s="17" t="s">
        <v>486</v>
      </c>
      <c r="B337" s="11" t="s">
        <v>247</v>
      </c>
      <c r="C337" s="8" t="s">
        <v>13</v>
      </c>
      <c r="D337" s="16"/>
      <c r="E337" s="14">
        <f t="shared" si="95"/>
        <v>0</v>
      </c>
      <c r="F337" s="14">
        <f t="shared" si="96"/>
        <v>0</v>
      </c>
    </row>
    <row r="338" spans="1:6" s="7" customFormat="1" ht="12.75" x14ac:dyDescent="0.2">
      <c r="A338" s="17" t="s">
        <v>487</v>
      </c>
      <c r="B338" s="11" t="s">
        <v>248</v>
      </c>
      <c r="C338" s="8" t="s">
        <v>13</v>
      </c>
      <c r="D338" s="16"/>
      <c r="E338" s="14">
        <f t="shared" si="95"/>
        <v>0</v>
      </c>
      <c r="F338" s="14">
        <f t="shared" si="96"/>
        <v>0</v>
      </c>
    </row>
    <row r="339" spans="1:6" s="7" customFormat="1" ht="12.75" x14ac:dyDescent="0.2">
      <c r="A339" s="17" t="s">
        <v>488</v>
      </c>
      <c r="B339" s="11" t="s">
        <v>249</v>
      </c>
      <c r="C339" s="8" t="s">
        <v>13</v>
      </c>
      <c r="D339" s="16"/>
      <c r="E339" s="14">
        <f t="shared" si="95"/>
        <v>0</v>
      </c>
      <c r="F339" s="14">
        <f t="shared" si="96"/>
        <v>0</v>
      </c>
    </row>
    <row r="340" spans="1:6" s="7" customFormat="1" ht="12.75" x14ac:dyDescent="0.2">
      <c r="A340" s="17" t="s">
        <v>489</v>
      </c>
      <c r="B340" s="11" t="s">
        <v>250</v>
      </c>
      <c r="C340" s="8" t="s">
        <v>13</v>
      </c>
      <c r="D340" s="16"/>
      <c r="E340" s="14">
        <f t="shared" si="95"/>
        <v>0</v>
      </c>
      <c r="F340" s="14">
        <f t="shared" si="96"/>
        <v>0</v>
      </c>
    </row>
    <row r="341" spans="1:6" s="7" customFormat="1" ht="12.75" x14ac:dyDescent="0.2">
      <c r="A341" s="17" t="s">
        <v>490</v>
      </c>
      <c r="B341" s="11" t="s">
        <v>251</v>
      </c>
      <c r="C341" s="8" t="s">
        <v>13</v>
      </c>
      <c r="D341" s="16"/>
      <c r="E341" s="14">
        <f t="shared" si="95"/>
        <v>0</v>
      </c>
      <c r="F341" s="14">
        <f t="shared" si="96"/>
        <v>0</v>
      </c>
    </row>
    <row r="342" spans="1:6" s="7" customFormat="1" ht="12.75" x14ac:dyDescent="0.2">
      <c r="A342" s="17" t="s">
        <v>491</v>
      </c>
      <c r="B342" s="11" t="s">
        <v>252</v>
      </c>
      <c r="C342" s="8" t="s">
        <v>13</v>
      </c>
      <c r="D342" s="16"/>
      <c r="E342" s="14">
        <f t="shared" si="95"/>
        <v>0</v>
      </c>
      <c r="F342" s="14">
        <f t="shared" si="96"/>
        <v>0</v>
      </c>
    </row>
    <row r="343" spans="1:6" s="7" customFormat="1" ht="12.75" x14ac:dyDescent="0.2">
      <c r="A343" s="17" t="s">
        <v>492</v>
      </c>
      <c r="B343" s="11" t="s">
        <v>253</v>
      </c>
      <c r="C343" s="8" t="s">
        <v>13</v>
      </c>
      <c r="D343" s="16"/>
      <c r="E343" s="14">
        <f t="shared" ref="E343:E394" si="103">ROUND(D343*23%,2)</f>
        <v>0</v>
      </c>
      <c r="F343" s="14">
        <f t="shared" ref="F343:F394" si="104">ROUND(D343+E343,2)</f>
        <v>0</v>
      </c>
    </row>
    <row r="344" spans="1:6" s="7" customFormat="1" ht="12.75" x14ac:dyDescent="0.2">
      <c r="A344" s="17" t="s">
        <v>493</v>
      </c>
      <c r="B344" s="11" t="s">
        <v>254</v>
      </c>
      <c r="C344" s="8" t="s">
        <v>13</v>
      </c>
      <c r="D344" s="16"/>
      <c r="E344" s="14">
        <f t="shared" si="103"/>
        <v>0</v>
      </c>
      <c r="F344" s="14">
        <f t="shared" si="104"/>
        <v>0</v>
      </c>
    </row>
    <row r="345" spans="1:6" s="7" customFormat="1" ht="12.75" x14ac:dyDescent="0.2">
      <c r="A345" s="17" t="s">
        <v>494</v>
      </c>
      <c r="B345" s="11" t="s">
        <v>255</v>
      </c>
      <c r="C345" s="8" t="s">
        <v>13</v>
      </c>
      <c r="D345" s="16"/>
      <c r="E345" s="14">
        <f t="shared" si="103"/>
        <v>0</v>
      </c>
      <c r="F345" s="14">
        <f t="shared" si="104"/>
        <v>0</v>
      </c>
    </row>
    <row r="346" spans="1:6" s="7" customFormat="1" ht="12.75" x14ac:dyDescent="0.2">
      <c r="A346" s="17" t="s">
        <v>495</v>
      </c>
      <c r="B346" s="11" t="s">
        <v>256</v>
      </c>
      <c r="C346" s="8" t="s">
        <v>13</v>
      </c>
      <c r="D346" s="16"/>
      <c r="E346" s="14">
        <f t="shared" si="103"/>
        <v>0</v>
      </c>
      <c r="F346" s="14">
        <f t="shared" si="104"/>
        <v>0</v>
      </c>
    </row>
    <row r="347" spans="1:6" s="7" customFormat="1" ht="12.75" x14ac:dyDescent="0.2">
      <c r="A347" s="17" t="s">
        <v>375</v>
      </c>
      <c r="B347" s="41" t="s">
        <v>259</v>
      </c>
      <c r="C347" s="8" t="s">
        <v>13</v>
      </c>
      <c r="D347" s="16"/>
      <c r="E347" s="14">
        <f t="shared" si="103"/>
        <v>0</v>
      </c>
      <c r="F347" s="14">
        <f t="shared" si="104"/>
        <v>0</v>
      </c>
    </row>
    <row r="348" spans="1:6" s="7" customFormat="1" ht="12.75" x14ac:dyDescent="0.2">
      <c r="A348" s="17" t="s">
        <v>376</v>
      </c>
      <c r="B348" s="41" t="s">
        <v>209</v>
      </c>
      <c r="C348" s="8" t="s">
        <v>13</v>
      </c>
      <c r="D348" s="16"/>
      <c r="E348" s="14">
        <f t="shared" si="103"/>
        <v>0</v>
      </c>
      <c r="F348" s="14">
        <f t="shared" si="104"/>
        <v>0</v>
      </c>
    </row>
    <row r="349" spans="1:6" s="7" customFormat="1" ht="12.75" x14ac:dyDescent="0.2">
      <c r="A349" s="17" t="s">
        <v>377</v>
      </c>
      <c r="B349" s="41" t="s">
        <v>260</v>
      </c>
      <c r="C349" s="8" t="s">
        <v>13</v>
      </c>
      <c r="D349" s="16"/>
      <c r="E349" s="14">
        <f t="shared" si="103"/>
        <v>0</v>
      </c>
      <c r="F349" s="14">
        <f t="shared" si="104"/>
        <v>0</v>
      </c>
    </row>
    <row r="350" spans="1:6" s="7" customFormat="1" ht="12.75" x14ac:dyDescent="0.2">
      <c r="A350" s="17" t="s">
        <v>378</v>
      </c>
      <c r="B350" s="41" t="s">
        <v>261</v>
      </c>
      <c r="C350" s="8" t="s">
        <v>13</v>
      </c>
      <c r="D350" s="16"/>
      <c r="E350" s="14">
        <f t="shared" si="103"/>
        <v>0</v>
      </c>
      <c r="F350" s="14">
        <f t="shared" si="104"/>
        <v>0</v>
      </c>
    </row>
    <row r="351" spans="1:6" s="7" customFormat="1" ht="12.75" x14ac:dyDescent="0.2">
      <c r="A351" s="17" t="s">
        <v>264</v>
      </c>
      <c r="B351" s="41" t="s">
        <v>270</v>
      </c>
      <c r="C351" s="8" t="s">
        <v>11</v>
      </c>
      <c r="D351" s="29">
        <f>ROUND(D352+D353+D361+D376+D382+D383+D384,2)</f>
        <v>0</v>
      </c>
      <c r="E351" s="29">
        <f>ROUND(E352+E353+E361+E376+E382+E383+E384,2)</f>
        <v>0</v>
      </c>
      <c r="F351" s="29">
        <f>ROUND(F352+F353+F361+F376+F382+F383+F384,2)</f>
        <v>0</v>
      </c>
    </row>
    <row r="352" spans="1:6" s="7" customFormat="1" ht="12.75" x14ac:dyDescent="0.2">
      <c r="A352" s="17" t="s">
        <v>271</v>
      </c>
      <c r="B352" s="11" t="s">
        <v>265</v>
      </c>
      <c r="C352" s="8" t="s">
        <v>13</v>
      </c>
      <c r="D352" s="59"/>
      <c r="E352" s="14">
        <f t="shared" ref="E352" si="105">ROUND(D352*23%,2)</f>
        <v>0</v>
      </c>
      <c r="F352" s="14">
        <f t="shared" ref="F352" si="106">ROUND(D352+E352,2)</f>
        <v>0</v>
      </c>
    </row>
    <row r="353" spans="1:6" s="7" customFormat="1" ht="12.75" x14ac:dyDescent="0.2">
      <c r="A353" s="42" t="s">
        <v>272</v>
      </c>
      <c r="B353" s="41" t="s">
        <v>266</v>
      </c>
      <c r="C353" s="8" t="s">
        <v>11</v>
      </c>
      <c r="D353" s="29">
        <f>SUM(D354:D360)</f>
        <v>0</v>
      </c>
      <c r="E353" s="29">
        <f>SUM(E354:E360)</f>
        <v>0</v>
      </c>
      <c r="F353" s="29">
        <f>SUM(F354:F360)</f>
        <v>0</v>
      </c>
    </row>
    <row r="354" spans="1:6" s="7" customFormat="1" ht="25.5" x14ac:dyDescent="0.2">
      <c r="A354" s="17" t="s">
        <v>718</v>
      </c>
      <c r="B354" s="48" t="s">
        <v>720</v>
      </c>
      <c r="C354" s="8" t="s">
        <v>13</v>
      </c>
      <c r="D354" s="16"/>
      <c r="E354" s="14">
        <f t="shared" ref="E354" si="107">ROUND(D354*23%,2)</f>
        <v>0</v>
      </c>
      <c r="F354" s="14">
        <f t="shared" ref="F354" si="108">ROUND(D354+E354,2)</f>
        <v>0</v>
      </c>
    </row>
    <row r="355" spans="1:6" s="7" customFormat="1" ht="12.75" x14ac:dyDescent="0.2">
      <c r="A355" s="17" t="s">
        <v>727</v>
      </c>
      <c r="B355" s="48" t="s">
        <v>721</v>
      </c>
      <c r="C355" s="8" t="s">
        <v>13</v>
      </c>
      <c r="D355" s="16"/>
      <c r="E355" s="14">
        <f t="shared" ref="E355:E360" si="109">ROUND(D355*23%,2)</f>
        <v>0</v>
      </c>
      <c r="F355" s="14">
        <f t="shared" ref="F355:F360" si="110">ROUND(D355+E355,2)</f>
        <v>0</v>
      </c>
    </row>
    <row r="356" spans="1:6" s="7" customFormat="1" ht="12.75" x14ac:dyDescent="0.2">
      <c r="A356" s="17" t="s">
        <v>728</v>
      </c>
      <c r="B356" s="48" t="s">
        <v>722</v>
      </c>
      <c r="C356" s="8" t="s">
        <v>13</v>
      </c>
      <c r="D356" s="16"/>
      <c r="E356" s="14">
        <f t="shared" si="109"/>
        <v>0</v>
      </c>
      <c r="F356" s="14">
        <f t="shared" si="110"/>
        <v>0</v>
      </c>
    </row>
    <row r="357" spans="1:6" s="7" customFormat="1" ht="12.75" x14ac:dyDescent="0.2">
      <c r="A357" s="17" t="s">
        <v>729</v>
      </c>
      <c r="B357" s="48" t="s">
        <v>723</v>
      </c>
      <c r="C357" s="8" t="s">
        <v>13</v>
      </c>
      <c r="D357" s="16"/>
      <c r="E357" s="14">
        <f t="shared" si="109"/>
        <v>0</v>
      </c>
      <c r="F357" s="14">
        <f t="shared" si="110"/>
        <v>0</v>
      </c>
    </row>
    <row r="358" spans="1:6" s="7" customFormat="1" ht="12.75" x14ac:dyDescent="0.2">
      <c r="A358" s="17" t="s">
        <v>730</v>
      </c>
      <c r="B358" s="48" t="s">
        <v>724</v>
      </c>
      <c r="C358" s="8" t="s">
        <v>13</v>
      </c>
      <c r="D358" s="16"/>
      <c r="E358" s="14">
        <f t="shared" si="109"/>
        <v>0</v>
      </c>
      <c r="F358" s="14">
        <f t="shared" si="110"/>
        <v>0</v>
      </c>
    </row>
    <row r="359" spans="1:6" s="7" customFormat="1" ht="12.75" x14ac:dyDescent="0.2">
      <c r="A359" s="17" t="s">
        <v>731</v>
      </c>
      <c r="B359" s="48" t="s">
        <v>725</v>
      </c>
      <c r="C359" s="8" t="s">
        <v>13</v>
      </c>
      <c r="D359" s="16"/>
      <c r="E359" s="14">
        <f t="shared" si="109"/>
        <v>0</v>
      </c>
      <c r="F359" s="14">
        <f t="shared" si="110"/>
        <v>0</v>
      </c>
    </row>
    <row r="360" spans="1:6" s="7" customFormat="1" ht="25.5" x14ac:dyDescent="0.2">
      <c r="A360" s="17" t="s">
        <v>732</v>
      </c>
      <c r="B360" s="48" t="s">
        <v>726</v>
      </c>
      <c r="C360" s="8" t="s">
        <v>13</v>
      </c>
      <c r="D360" s="16"/>
      <c r="E360" s="14">
        <f t="shared" si="109"/>
        <v>0</v>
      </c>
      <c r="F360" s="14">
        <f t="shared" si="110"/>
        <v>0</v>
      </c>
    </row>
    <row r="361" spans="1:6" s="7" customFormat="1" ht="12.75" x14ac:dyDescent="0.2">
      <c r="A361" s="42" t="s">
        <v>273</v>
      </c>
      <c r="B361" s="53" t="s">
        <v>267</v>
      </c>
      <c r="C361" s="8" t="s">
        <v>11</v>
      </c>
      <c r="D361" s="29">
        <f>SUM(D362:D375)</f>
        <v>0</v>
      </c>
      <c r="E361" s="29">
        <f>SUM(E362:E375)</f>
        <v>0</v>
      </c>
      <c r="F361" s="29">
        <f>SUM(F362:F375)</f>
        <v>0</v>
      </c>
    </row>
    <row r="362" spans="1:6" s="7" customFormat="1" ht="12.75" x14ac:dyDescent="0.2">
      <c r="A362" s="17" t="s">
        <v>751</v>
      </c>
      <c r="B362" s="48" t="s">
        <v>745</v>
      </c>
      <c r="C362" s="8" t="s">
        <v>13</v>
      </c>
      <c r="D362" s="16"/>
      <c r="E362" s="14">
        <f t="shared" ref="E362:E373" si="111">ROUND(D362*23%,2)</f>
        <v>0</v>
      </c>
      <c r="F362" s="14">
        <f t="shared" ref="F362:F373" si="112">ROUND(D362+E362,2)</f>
        <v>0</v>
      </c>
    </row>
    <row r="363" spans="1:6" s="7" customFormat="1" ht="12.75" x14ac:dyDescent="0.2">
      <c r="A363" s="17" t="s">
        <v>861</v>
      </c>
      <c r="B363" s="48" t="s">
        <v>744</v>
      </c>
      <c r="C363" s="8" t="s">
        <v>13</v>
      </c>
      <c r="D363" s="16"/>
      <c r="E363" s="14">
        <f t="shared" si="111"/>
        <v>0</v>
      </c>
      <c r="F363" s="14">
        <f t="shared" si="112"/>
        <v>0</v>
      </c>
    </row>
    <row r="364" spans="1:6" s="7" customFormat="1" ht="12.75" x14ac:dyDescent="0.2">
      <c r="A364" s="17" t="s">
        <v>862</v>
      </c>
      <c r="B364" s="48" t="s">
        <v>743</v>
      </c>
      <c r="C364" s="8" t="s">
        <v>13</v>
      </c>
      <c r="D364" s="16"/>
      <c r="E364" s="14">
        <f t="shared" si="111"/>
        <v>0</v>
      </c>
      <c r="F364" s="14">
        <f t="shared" si="112"/>
        <v>0</v>
      </c>
    </row>
    <row r="365" spans="1:6" s="7" customFormat="1" ht="12.75" x14ac:dyDescent="0.2">
      <c r="A365" s="17" t="s">
        <v>863</v>
      </c>
      <c r="B365" s="48" t="s">
        <v>742</v>
      </c>
      <c r="C365" s="8" t="s">
        <v>13</v>
      </c>
      <c r="D365" s="16"/>
      <c r="E365" s="14">
        <f t="shared" si="111"/>
        <v>0</v>
      </c>
      <c r="F365" s="14">
        <f t="shared" si="112"/>
        <v>0</v>
      </c>
    </row>
    <row r="366" spans="1:6" s="7" customFormat="1" ht="12.75" x14ac:dyDescent="0.2">
      <c r="A366" s="17" t="s">
        <v>864</v>
      </c>
      <c r="B366" s="48" t="s">
        <v>741</v>
      </c>
      <c r="C366" s="8" t="s">
        <v>13</v>
      </c>
      <c r="D366" s="16"/>
      <c r="E366" s="14">
        <f t="shared" ref="E366" si="113">ROUND(D366*23%,2)</f>
        <v>0</v>
      </c>
      <c r="F366" s="14">
        <f t="shared" ref="F366" si="114">ROUND(D366+E366,2)</f>
        <v>0</v>
      </c>
    </row>
    <row r="367" spans="1:6" s="7" customFormat="1" ht="12.75" x14ac:dyDescent="0.2">
      <c r="A367" s="17" t="s">
        <v>865</v>
      </c>
      <c r="B367" s="48" t="s">
        <v>740</v>
      </c>
      <c r="C367" s="8" t="s">
        <v>13</v>
      </c>
      <c r="D367" s="16"/>
      <c r="E367" s="14">
        <f t="shared" si="111"/>
        <v>0</v>
      </c>
      <c r="F367" s="14">
        <f t="shared" si="112"/>
        <v>0</v>
      </c>
    </row>
    <row r="368" spans="1:6" s="7" customFormat="1" ht="12.75" x14ac:dyDescent="0.2">
      <c r="A368" s="17" t="s">
        <v>866</v>
      </c>
      <c r="B368" s="48" t="s">
        <v>739</v>
      </c>
      <c r="C368" s="8" t="s">
        <v>13</v>
      </c>
      <c r="D368" s="16"/>
      <c r="E368" s="14">
        <f t="shared" si="111"/>
        <v>0</v>
      </c>
      <c r="F368" s="14">
        <f t="shared" si="112"/>
        <v>0</v>
      </c>
    </row>
    <row r="369" spans="1:6" s="7" customFormat="1" ht="12.75" x14ac:dyDescent="0.2">
      <c r="A369" s="17" t="s">
        <v>867</v>
      </c>
      <c r="B369" s="48" t="s">
        <v>734</v>
      </c>
      <c r="C369" s="8" t="s">
        <v>13</v>
      </c>
      <c r="D369" s="16"/>
      <c r="E369" s="14">
        <f t="shared" si="111"/>
        <v>0</v>
      </c>
      <c r="F369" s="14">
        <f t="shared" si="112"/>
        <v>0</v>
      </c>
    </row>
    <row r="370" spans="1:6" s="7" customFormat="1" ht="12.75" x14ac:dyDescent="0.2">
      <c r="A370" s="17" t="s">
        <v>868</v>
      </c>
      <c r="B370" s="48" t="s">
        <v>735</v>
      </c>
      <c r="C370" s="8" t="s">
        <v>13</v>
      </c>
      <c r="D370" s="16"/>
      <c r="E370" s="14">
        <f t="shared" ref="E370:E372" si="115">ROUND(D370*23%,2)</f>
        <v>0</v>
      </c>
      <c r="F370" s="14">
        <f t="shared" ref="F370:F372" si="116">ROUND(D370+E370,2)</f>
        <v>0</v>
      </c>
    </row>
    <row r="371" spans="1:6" s="7" customFormat="1" ht="12.75" x14ac:dyDescent="0.2">
      <c r="A371" s="17" t="s">
        <v>869</v>
      </c>
      <c r="B371" s="48" t="s">
        <v>736</v>
      </c>
      <c r="C371" s="8" t="s">
        <v>13</v>
      </c>
      <c r="D371" s="16"/>
      <c r="E371" s="14">
        <f t="shared" si="115"/>
        <v>0</v>
      </c>
      <c r="F371" s="14">
        <f t="shared" si="116"/>
        <v>0</v>
      </c>
    </row>
    <row r="372" spans="1:6" s="7" customFormat="1" ht="12.75" x14ac:dyDescent="0.2">
      <c r="A372" s="17" t="s">
        <v>870</v>
      </c>
      <c r="B372" s="48" t="s">
        <v>737</v>
      </c>
      <c r="C372" s="8" t="s">
        <v>13</v>
      </c>
      <c r="D372" s="16"/>
      <c r="E372" s="14">
        <f t="shared" si="115"/>
        <v>0</v>
      </c>
      <c r="F372" s="14">
        <f t="shared" si="116"/>
        <v>0</v>
      </c>
    </row>
    <row r="373" spans="1:6" s="7" customFormat="1" ht="16.5" customHeight="1" x14ac:dyDescent="0.2">
      <c r="A373" s="17" t="s">
        <v>871</v>
      </c>
      <c r="B373" s="48" t="s">
        <v>733</v>
      </c>
      <c r="C373" s="8" t="s">
        <v>13</v>
      </c>
      <c r="D373" s="16"/>
      <c r="E373" s="14">
        <f t="shared" si="111"/>
        <v>0</v>
      </c>
      <c r="F373" s="14">
        <f t="shared" si="112"/>
        <v>0</v>
      </c>
    </row>
    <row r="374" spans="1:6" s="7" customFormat="1" ht="12.75" x14ac:dyDescent="0.2">
      <c r="A374" s="17" t="s">
        <v>872</v>
      </c>
      <c r="B374" s="48" t="s">
        <v>719</v>
      </c>
      <c r="C374" s="8" t="s">
        <v>13</v>
      </c>
      <c r="D374" s="16"/>
      <c r="E374" s="14">
        <f t="shared" ref="E374:E375" si="117">ROUND(D374*23%,2)</f>
        <v>0</v>
      </c>
      <c r="F374" s="14">
        <f t="shared" ref="F374:F375" si="118">ROUND(D374+E374,2)</f>
        <v>0</v>
      </c>
    </row>
    <row r="375" spans="1:6" s="7" customFormat="1" ht="12.75" x14ac:dyDescent="0.2">
      <c r="A375" s="17" t="s">
        <v>873</v>
      </c>
      <c r="B375" s="48" t="s">
        <v>738</v>
      </c>
      <c r="C375" s="8" t="s">
        <v>13</v>
      </c>
      <c r="D375" s="16"/>
      <c r="E375" s="14">
        <f t="shared" si="117"/>
        <v>0</v>
      </c>
      <c r="F375" s="14">
        <f t="shared" si="118"/>
        <v>0</v>
      </c>
    </row>
    <row r="376" spans="1:6" s="7" customFormat="1" ht="12.75" x14ac:dyDescent="0.2">
      <c r="A376" s="17" t="s">
        <v>274</v>
      </c>
      <c r="B376" s="53" t="s">
        <v>268</v>
      </c>
      <c r="C376" s="8" t="s">
        <v>11</v>
      </c>
      <c r="D376" s="29">
        <f>SUM(D377:D381)</f>
        <v>0</v>
      </c>
      <c r="E376" s="29">
        <f>SUM(E377:E381)</f>
        <v>0</v>
      </c>
      <c r="F376" s="29">
        <f>SUM(F377:F381)</f>
        <v>0</v>
      </c>
    </row>
    <row r="377" spans="1:6" s="7" customFormat="1" ht="12.75" x14ac:dyDescent="0.2">
      <c r="A377" s="17" t="s">
        <v>752</v>
      </c>
      <c r="B377" s="48" t="s">
        <v>750</v>
      </c>
      <c r="C377" s="8" t="s">
        <v>13</v>
      </c>
      <c r="D377" s="16"/>
      <c r="E377" s="14">
        <f t="shared" si="103"/>
        <v>0</v>
      </c>
      <c r="F377" s="14">
        <f t="shared" si="104"/>
        <v>0</v>
      </c>
    </row>
    <row r="378" spans="1:6" s="7" customFormat="1" ht="12.75" x14ac:dyDescent="0.2">
      <c r="A378" s="17" t="s">
        <v>753</v>
      </c>
      <c r="B378" s="48" t="s">
        <v>746</v>
      </c>
      <c r="C378" s="8" t="s">
        <v>13</v>
      </c>
      <c r="D378" s="16"/>
      <c r="E378" s="14">
        <f t="shared" ref="E378:E381" si="119">ROUND(D378*23%,2)</f>
        <v>0</v>
      </c>
      <c r="F378" s="14">
        <f t="shared" ref="F378:F381" si="120">ROUND(D378+E378,2)</f>
        <v>0</v>
      </c>
    </row>
    <row r="379" spans="1:6" s="7" customFormat="1" ht="12.75" x14ac:dyDescent="0.2">
      <c r="A379" s="17" t="s">
        <v>754</v>
      </c>
      <c r="B379" s="48" t="s">
        <v>747</v>
      </c>
      <c r="C379" s="8" t="s">
        <v>13</v>
      </c>
      <c r="D379" s="16"/>
      <c r="E379" s="14">
        <f t="shared" si="119"/>
        <v>0</v>
      </c>
      <c r="F379" s="14">
        <f t="shared" si="120"/>
        <v>0</v>
      </c>
    </row>
    <row r="380" spans="1:6" s="7" customFormat="1" ht="12.75" x14ac:dyDescent="0.2">
      <c r="A380" s="17" t="s">
        <v>755</v>
      </c>
      <c r="B380" s="48" t="s">
        <v>748</v>
      </c>
      <c r="C380" s="8" t="s">
        <v>13</v>
      </c>
      <c r="D380" s="16"/>
      <c r="E380" s="14">
        <f t="shared" si="119"/>
        <v>0</v>
      </c>
      <c r="F380" s="14">
        <f t="shared" si="120"/>
        <v>0</v>
      </c>
    </row>
    <row r="381" spans="1:6" s="7" customFormat="1" ht="12.75" x14ac:dyDescent="0.2">
      <c r="A381" s="17" t="s">
        <v>756</v>
      </c>
      <c r="B381" s="48" t="s">
        <v>749</v>
      </c>
      <c r="C381" s="8" t="s">
        <v>13</v>
      </c>
      <c r="D381" s="16"/>
      <c r="E381" s="14">
        <f t="shared" si="119"/>
        <v>0</v>
      </c>
      <c r="F381" s="14">
        <f t="shared" si="120"/>
        <v>0</v>
      </c>
    </row>
    <row r="382" spans="1:6" s="7" customFormat="1" ht="12.75" x14ac:dyDescent="0.2">
      <c r="A382" s="17" t="s">
        <v>275</v>
      </c>
      <c r="B382" s="53" t="s">
        <v>269</v>
      </c>
      <c r="C382" s="8" t="s">
        <v>13</v>
      </c>
      <c r="D382" s="16"/>
      <c r="E382" s="14">
        <f t="shared" si="103"/>
        <v>0</v>
      </c>
      <c r="F382" s="14">
        <f t="shared" si="104"/>
        <v>0</v>
      </c>
    </row>
    <row r="383" spans="1:6" s="7" customFormat="1" ht="12.75" x14ac:dyDescent="0.2">
      <c r="A383" s="17" t="s">
        <v>276</v>
      </c>
      <c r="B383" s="41" t="s">
        <v>178</v>
      </c>
      <c r="C383" s="8" t="s">
        <v>13</v>
      </c>
      <c r="D383" s="59"/>
      <c r="E383" s="29">
        <f t="shared" si="103"/>
        <v>0</v>
      </c>
      <c r="F383" s="29">
        <f t="shared" si="104"/>
        <v>0</v>
      </c>
    </row>
    <row r="384" spans="1:6" s="7" customFormat="1" ht="12.75" x14ac:dyDescent="0.2">
      <c r="A384" s="17" t="s">
        <v>277</v>
      </c>
      <c r="B384" s="41" t="s">
        <v>134</v>
      </c>
      <c r="C384" s="8" t="s">
        <v>13</v>
      </c>
      <c r="D384" s="59"/>
      <c r="E384" s="29">
        <f t="shared" si="103"/>
        <v>0</v>
      </c>
      <c r="F384" s="29">
        <f t="shared" si="104"/>
        <v>0</v>
      </c>
    </row>
    <row r="385" spans="1:6" s="7" customFormat="1" ht="33" customHeight="1" x14ac:dyDescent="0.2">
      <c r="A385" s="30">
        <v>12</v>
      </c>
      <c r="B385" s="31" t="s">
        <v>370</v>
      </c>
      <c r="C385" s="8" t="s">
        <v>11</v>
      </c>
      <c r="D385" s="29">
        <f>ROUND((SUM(D386:D394)),2)</f>
        <v>0</v>
      </c>
      <c r="E385" s="29">
        <f>ROUND((SUM(E386:E394)),2)</f>
        <v>0</v>
      </c>
      <c r="F385" s="29">
        <f>ROUND((SUM(F386:F394)),2)</f>
        <v>0</v>
      </c>
    </row>
    <row r="386" spans="1:6" s="7" customFormat="1" ht="12.75" x14ac:dyDescent="0.2">
      <c r="A386" s="17" t="s">
        <v>29</v>
      </c>
      <c r="B386" s="48" t="s">
        <v>33</v>
      </c>
      <c r="C386" s="8" t="s">
        <v>13</v>
      </c>
      <c r="D386" s="16"/>
      <c r="E386" s="14">
        <f>ROUND(D386*23%,2)</f>
        <v>0</v>
      </c>
      <c r="F386" s="14">
        <f>ROUND(D386+E386,2)</f>
        <v>0</v>
      </c>
    </row>
    <row r="387" spans="1:6" s="7" customFormat="1" ht="12.75" x14ac:dyDescent="0.2">
      <c r="A387" s="17" t="s">
        <v>513</v>
      </c>
      <c r="B387" s="48" t="s">
        <v>34</v>
      </c>
      <c r="C387" s="8" t="s">
        <v>13</v>
      </c>
      <c r="D387" s="16"/>
      <c r="E387" s="14">
        <f t="shared" ref="E387:E393" si="121">ROUND(D387*23%,2)</f>
        <v>0</v>
      </c>
      <c r="F387" s="14">
        <f t="shared" ref="F387:F393" si="122">ROUND(D387+E387,2)</f>
        <v>0</v>
      </c>
    </row>
    <row r="388" spans="1:6" s="7" customFormat="1" ht="12.75" x14ac:dyDescent="0.2">
      <c r="A388" s="17" t="s">
        <v>514</v>
      </c>
      <c r="B388" s="48" t="s">
        <v>35</v>
      </c>
      <c r="C388" s="8" t="s">
        <v>13</v>
      </c>
      <c r="D388" s="16"/>
      <c r="E388" s="14">
        <f t="shared" si="121"/>
        <v>0</v>
      </c>
      <c r="F388" s="14">
        <f t="shared" si="122"/>
        <v>0</v>
      </c>
    </row>
    <row r="389" spans="1:6" s="7" customFormat="1" ht="12.75" x14ac:dyDescent="0.2">
      <c r="A389" s="17" t="s">
        <v>515</v>
      </c>
      <c r="B389" s="48" t="s">
        <v>36</v>
      </c>
      <c r="C389" s="8" t="s">
        <v>13</v>
      </c>
      <c r="D389" s="16"/>
      <c r="E389" s="14">
        <f t="shared" si="121"/>
        <v>0</v>
      </c>
      <c r="F389" s="14">
        <f t="shared" si="122"/>
        <v>0</v>
      </c>
    </row>
    <row r="390" spans="1:6" s="7" customFormat="1" ht="12.75" x14ac:dyDescent="0.2">
      <c r="A390" s="17" t="s">
        <v>516</v>
      </c>
      <c r="B390" s="48" t="s">
        <v>37</v>
      </c>
      <c r="C390" s="8" t="s">
        <v>13</v>
      </c>
      <c r="D390" s="16"/>
      <c r="E390" s="14">
        <f t="shared" si="121"/>
        <v>0</v>
      </c>
      <c r="F390" s="14">
        <f t="shared" si="122"/>
        <v>0</v>
      </c>
    </row>
    <row r="391" spans="1:6" s="7" customFormat="1" ht="12.75" x14ac:dyDescent="0.2">
      <c r="A391" s="17" t="s">
        <v>517</v>
      </c>
      <c r="B391" s="48" t="s">
        <v>38</v>
      </c>
      <c r="C391" s="8" t="s">
        <v>13</v>
      </c>
      <c r="D391" s="16"/>
      <c r="E391" s="14">
        <f t="shared" si="121"/>
        <v>0</v>
      </c>
      <c r="F391" s="14">
        <f t="shared" si="122"/>
        <v>0</v>
      </c>
    </row>
    <row r="392" spans="1:6" s="7" customFormat="1" ht="12.75" x14ac:dyDescent="0.2">
      <c r="A392" s="17" t="s">
        <v>518</v>
      </c>
      <c r="B392" s="48" t="s">
        <v>360</v>
      </c>
      <c r="C392" s="8" t="s">
        <v>13</v>
      </c>
      <c r="D392" s="16"/>
      <c r="E392" s="14">
        <f t="shared" si="121"/>
        <v>0</v>
      </c>
      <c r="F392" s="14">
        <f t="shared" si="122"/>
        <v>0</v>
      </c>
    </row>
    <row r="393" spans="1:6" s="7" customFormat="1" ht="12.75" x14ac:dyDescent="0.2">
      <c r="A393" s="17" t="s">
        <v>519</v>
      </c>
      <c r="B393" s="48" t="s">
        <v>39</v>
      </c>
      <c r="C393" s="8" t="s">
        <v>13</v>
      </c>
      <c r="D393" s="16"/>
      <c r="E393" s="14">
        <f t="shared" si="121"/>
        <v>0</v>
      </c>
      <c r="F393" s="14">
        <f t="shared" si="122"/>
        <v>0</v>
      </c>
    </row>
    <row r="394" spans="1:6" s="7" customFormat="1" ht="12.75" x14ac:dyDescent="0.2">
      <c r="A394" s="17" t="s">
        <v>520</v>
      </c>
      <c r="B394" s="48" t="s">
        <v>361</v>
      </c>
      <c r="C394" s="8" t="s">
        <v>13</v>
      </c>
      <c r="D394" s="16"/>
      <c r="E394" s="14">
        <f t="shared" si="103"/>
        <v>0</v>
      </c>
      <c r="F394" s="14">
        <f t="shared" si="104"/>
        <v>0</v>
      </c>
    </row>
    <row r="395" spans="1:6" s="7" customFormat="1" ht="26.25" customHeight="1" x14ac:dyDescent="0.2">
      <c r="A395" s="30">
        <v>13</v>
      </c>
      <c r="B395" s="31" t="s">
        <v>106</v>
      </c>
      <c r="C395" s="8" t="s">
        <v>11</v>
      </c>
      <c r="D395" s="29">
        <f>ROUND((SUM(D396:D402)),2)</f>
        <v>0</v>
      </c>
      <c r="E395" s="29">
        <f>ROUND((SUM(E396:E402)),2)</f>
        <v>0</v>
      </c>
      <c r="F395" s="29">
        <f>ROUND((SUM(F396:F402)),2)</f>
        <v>0</v>
      </c>
    </row>
    <row r="396" spans="1:6" s="7" customFormat="1" ht="12.75" x14ac:dyDescent="0.2">
      <c r="A396" s="17" t="s">
        <v>506</v>
      </c>
      <c r="B396" s="48" t="s">
        <v>33</v>
      </c>
      <c r="C396" s="8" t="s">
        <v>13</v>
      </c>
      <c r="D396" s="16"/>
      <c r="E396" s="14">
        <f t="shared" ref="E396:E402" si="123">ROUND(D396*23%,2)</f>
        <v>0</v>
      </c>
      <c r="F396" s="14">
        <f t="shared" ref="F396:F402" si="124">ROUND(D396+E396,2)</f>
        <v>0</v>
      </c>
    </row>
    <row r="397" spans="1:6" s="7" customFormat="1" ht="12.75" x14ac:dyDescent="0.2">
      <c r="A397" s="17" t="s">
        <v>507</v>
      </c>
      <c r="B397" s="48" t="s">
        <v>34</v>
      </c>
      <c r="C397" s="8" t="s">
        <v>13</v>
      </c>
      <c r="D397" s="16"/>
      <c r="E397" s="14">
        <f t="shared" si="123"/>
        <v>0</v>
      </c>
      <c r="F397" s="14">
        <f t="shared" si="124"/>
        <v>0</v>
      </c>
    </row>
    <row r="398" spans="1:6" s="7" customFormat="1" ht="12.75" x14ac:dyDescent="0.2">
      <c r="A398" s="17" t="s">
        <v>508</v>
      </c>
      <c r="B398" s="48" t="s">
        <v>35</v>
      </c>
      <c r="C398" s="8" t="s">
        <v>13</v>
      </c>
      <c r="D398" s="16"/>
      <c r="E398" s="14">
        <f t="shared" si="123"/>
        <v>0</v>
      </c>
      <c r="F398" s="14">
        <f t="shared" si="124"/>
        <v>0</v>
      </c>
    </row>
    <row r="399" spans="1:6" s="7" customFormat="1" ht="12.75" x14ac:dyDescent="0.2">
      <c r="A399" s="17" t="s">
        <v>509</v>
      </c>
      <c r="B399" s="48" t="s">
        <v>362</v>
      </c>
      <c r="C399" s="8" t="s">
        <v>13</v>
      </c>
      <c r="D399" s="16"/>
      <c r="E399" s="14">
        <f t="shared" si="123"/>
        <v>0</v>
      </c>
      <c r="F399" s="14">
        <f t="shared" si="124"/>
        <v>0</v>
      </c>
    </row>
    <row r="400" spans="1:6" s="7" customFormat="1" ht="12.75" x14ac:dyDescent="0.2">
      <c r="A400" s="17" t="s">
        <v>510</v>
      </c>
      <c r="B400" s="48" t="s">
        <v>838</v>
      </c>
      <c r="C400" s="8" t="s">
        <v>13</v>
      </c>
      <c r="D400" s="16"/>
      <c r="E400" s="14">
        <f t="shared" si="123"/>
        <v>0</v>
      </c>
      <c r="F400" s="14">
        <f t="shared" si="124"/>
        <v>0</v>
      </c>
    </row>
    <row r="401" spans="1:6" s="7" customFormat="1" ht="12.75" x14ac:dyDescent="0.2">
      <c r="A401" s="17" t="s">
        <v>511</v>
      </c>
      <c r="B401" s="48" t="s">
        <v>38</v>
      </c>
      <c r="C401" s="8" t="s">
        <v>13</v>
      </c>
      <c r="D401" s="16"/>
      <c r="E401" s="14">
        <f t="shared" si="123"/>
        <v>0</v>
      </c>
      <c r="F401" s="14">
        <f t="shared" si="124"/>
        <v>0</v>
      </c>
    </row>
    <row r="402" spans="1:6" s="7" customFormat="1" ht="12.75" x14ac:dyDescent="0.2">
      <c r="A402" s="17" t="s">
        <v>512</v>
      </c>
      <c r="B402" s="48" t="s">
        <v>361</v>
      </c>
      <c r="C402" s="8" t="s">
        <v>13</v>
      </c>
      <c r="D402" s="16"/>
      <c r="E402" s="14">
        <f t="shared" si="123"/>
        <v>0</v>
      </c>
      <c r="F402" s="14">
        <f t="shared" si="124"/>
        <v>0</v>
      </c>
    </row>
    <row r="403" spans="1:6" s="7" customFormat="1" ht="30.75" customHeight="1" x14ac:dyDescent="0.2">
      <c r="A403" s="30">
        <v>14</v>
      </c>
      <c r="B403" s="31" t="s">
        <v>52</v>
      </c>
      <c r="C403" s="8" t="s">
        <v>11</v>
      </c>
      <c r="D403" s="29">
        <f>ROUND((SUM(D404:D413)),2)</f>
        <v>0</v>
      </c>
      <c r="E403" s="29">
        <f>ROUND((SUM(E404:E413)),2)</f>
        <v>0</v>
      </c>
      <c r="F403" s="29">
        <f>ROUND((SUM(F404:F413)),2)</f>
        <v>0</v>
      </c>
    </row>
    <row r="404" spans="1:6" s="7" customFormat="1" ht="12.75" x14ac:dyDescent="0.2">
      <c r="A404" s="10" t="s">
        <v>496</v>
      </c>
      <c r="B404" s="11" t="s">
        <v>33</v>
      </c>
      <c r="C404" s="8" t="s">
        <v>13</v>
      </c>
      <c r="D404" s="16"/>
      <c r="E404" s="14">
        <f t="shared" ref="E404:E413" si="125">ROUND(D404*23%,2)</f>
        <v>0</v>
      </c>
      <c r="F404" s="14">
        <f t="shared" ref="F404:F413" si="126">ROUND(D404+E404,2)</f>
        <v>0</v>
      </c>
    </row>
    <row r="405" spans="1:6" s="7" customFormat="1" ht="12.75" x14ac:dyDescent="0.2">
      <c r="A405" s="10" t="s">
        <v>497</v>
      </c>
      <c r="B405" s="11" t="s">
        <v>359</v>
      </c>
      <c r="C405" s="8" t="s">
        <v>13</v>
      </c>
      <c r="D405" s="16"/>
      <c r="E405" s="14">
        <f t="shared" si="125"/>
        <v>0</v>
      </c>
      <c r="F405" s="14">
        <f t="shared" si="126"/>
        <v>0</v>
      </c>
    </row>
    <row r="406" spans="1:6" s="7" customFormat="1" ht="12.75" x14ac:dyDescent="0.2">
      <c r="A406" s="10" t="s">
        <v>498</v>
      </c>
      <c r="B406" s="11" t="s">
        <v>34</v>
      </c>
      <c r="C406" s="8" t="s">
        <v>13</v>
      </c>
      <c r="D406" s="16"/>
      <c r="E406" s="14">
        <f t="shared" si="125"/>
        <v>0</v>
      </c>
      <c r="F406" s="14">
        <f t="shared" si="126"/>
        <v>0</v>
      </c>
    </row>
    <row r="407" spans="1:6" s="7" customFormat="1" ht="12.75" x14ac:dyDescent="0.2">
      <c r="A407" s="10" t="s">
        <v>499</v>
      </c>
      <c r="B407" s="11" t="s">
        <v>35</v>
      </c>
      <c r="C407" s="8" t="s">
        <v>13</v>
      </c>
      <c r="D407" s="16"/>
      <c r="E407" s="14">
        <f t="shared" si="125"/>
        <v>0</v>
      </c>
      <c r="F407" s="14">
        <f t="shared" si="126"/>
        <v>0</v>
      </c>
    </row>
    <row r="408" spans="1:6" s="7" customFormat="1" ht="12.75" x14ac:dyDescent="0.2">
      <c r="A408" s="10" t="s">
        <v>500</v>
      </c>
      <c r="B408" s="11" t="s">
        <v>36</v>
      </c>
      <c r="C408" s="8" t="s">
        <v>13</v>
      </c>
      <c r="D408" s="16"/>
      <c r="E408" s="14">
        <f t="shared" si="125"/>
        <v>0</v>
      </c>
      <c r="F408" s="14">
        <f t="shared" si="126"/>
        <v>0</v>
      </c>
    </row>
    <row r="409" spans="1:6" s="7" customFormat="1" ht="12.75" x14ac:dyDescent="0.2">
      <c r="A409" s="10" t="s">
        <v>501</v>
      </c>
      <c r="B409" s="11" t="s">
        <v>37</v>
      </c>
      <c r="C409" s="8" t="s">
        <v>13</v>
      </c>
      <c r="D409" s="13"/>
      <c r="E409" s="14">
        <f t="shared" si="125"/>
        <v>0</v>
      </c>
      <c r="F409" s="14">
        <f t="shared" si="126"/>
        <v>0</v>
      </c>
    </row>
    <row r="410" spans="1:6" s="7" customFormat="1" ht="12.75" x14ac:dyDescent="0.2">
      <c r="A410" s="10" t="s">
        <v>502</v>
      </c>
      <c r="B410" s="11" t="s">
        <v>38</v>
      </c>
      <c r="C410" s="8" t="s">
        <v>13</v>
      </c>
      <c r="D410" s="16"/>
      <c r="E410" s="14">
        <f t="shared" si="125"/>
        <v>0</v>
      </c>
      <c r="F410" s="14">
        <f t="shared" si="126"/>
        <v>0</v>
      </c>
    </row>
    <row r="411" spans="1:6" s="7" customFormat="1" ht="12.75" x14ac:dyDescent="0.2">
      <c r="A411" s="10" t="s">
        <v>503</v>
      </c>
      <c r="B411" s="11" t="s">
        <v>360</v>
      </c>
      <c r="C411" s="8" t="s">
        <v>13</v>
      </c>
      <c r="D411" s="16"/>
      <c r="E411" s="14">
        <f t="shared" si="125"/>
        <v>0</v>
      </c>
      <c r="F411" s="14">
        <f t="shared" si="126"/>
        <v>0</v>
      </c>
    </row>
    <row r="412" spans="1:6" s="7" customFormat="1" ht="12.75" x14ac:dyDescent="0.2">
      <c r="A412" s="10" t="s">
        <v>504</v>
      </c>
      <c r="B412" s="11" t="s">
        <v>39</v>
      </c>
      <c r="C412" s="8" t="s">
        <v>13</v>
      </c>
      <c r="D412" s="16"/>
      <c r="E412" s="14">
        <f t="shared" si="125"/>
        <v>0</v>
      </c>
      <c r="F412" s="14">
        <f t="shared" si="126"/>
        <v>0</v>
      </c>
    </row>
    <row r="413" spans="1:6" s="7" customFormat="1" ht="12.75" x14ac:dyDescent="0.2">
      <c r="A413" s="10" t="s">
        <v>505</v>
      </c>
      <c r="B413" s="11" t="s">
        <v>361</v>
      </c>
      <c r="C413" s="8" t="s">
        <v>13</v>
      </c>
      <c r="D413" s="16"/>
      <c r="E413" s="14">
        <f t="shared" si="125"/>
        <v>0</v>
      </c>
      <c r="F413" s="14">
        <f t="shared" si="126"/>
        <v>0</v>
      </c>
    </row>
    <row r="414" spans="1:6" s="7" customFormat="1" ht="24.75" customHeight="1" x14ac:dyDescent="0.2">
      <c r="A414" s="30">
        <v>15</v>
      </c>
      <c r="B414" s="31" t="s">
        <v>107</v>
      </c>
      <c r="C414" s="8" t="s">
        <v>11</v>
      </c>
      <c r="D414" s="29">
        <f>ROUND((SUM(D415:D423)),2)</f>
        <v>0</v>
      </c>
      <c r="E414" s="29">
        <f>ROUND((SUM(E415:E423)),2)</f>
        <v>0</v>
      </c>
      <c r="F414" s="29">
        <f>ROUND((SUM(F415:F423)),2)</f>
        <v>0</v>
      </c>
    </row>
    <row r="415" spans="1:6" s="7" customFormat="1" ht="12.75" x14ac:dyDescent="0.2">
      <c r="A415" s="10" t="s">
        <v>521</v>
      </c>
      <c r="B415" s="11" t="s">
        <v>33</v>
      </c>
      <c r="C415" s="8" t="s">
        <v>13</v>
      </c>
      <c r="D415" s="16"/>
      <c r="E415" s="14">
        <f t="shared" ref="E415:E423" si="127">ROUND(D415*23%,2)</f>
        <v>0</v>
      </c>
      <c r="F415" s="14">
        <f t="shared" ref="F415:F423" si="128">ROUND(D415+E415,2)</f>
        <v>0</v>
      </c>
    </row>
    <row r="416" spans="1:6" s="7" customFormat="1" ht="12.75" x14ac:dyDescent="0.2">
      <c r="A416" s="10" t="s">
        <v>522</v>
      </c>
      <c r="B416" s="11" t="s">
        <v>34</v>
      </c>
      <c r="C416" s="8" t="s">
        <v>13</v>
      </c>
      <c r="D416" s="16"/>
      <c r="E416" s="14">
        <f t="shared" si="127"/>
        <v>0</v>
      </c>
      <c r="F416" s="14">
        <f t="shared" si="128"/>
        <v>0</v>
      </c>
    </row>
    <row r="417" spans="1:6" s="7" customFormat="1" ht="12.75" x14ac:dyDescent="0.2">
      <c r="A417" s="10" t="s">
        <v>523</v>
      </c>
      <c r="B417" s="11" t="s">
        <v>35</v>
      </c>
      <c r="C417" s="8" t="s">
        <v>13</v>
      </c>
      <c r="D417" s="16"/>
      <c r="E417" s="14">
        <f t="shared" si="127"/>
        <v>0</v>
      </c>
      <c r="F417" s="14">
        <f t="shared" si="128"/>
        <v>0</v>
      </c>
    </row>
    <row r="418" spans="1:6" s="7" customFormat="1" ht="12.75" x14ac:dyDescent="0.2">
      <c r="A418" s="10" t="s">
        <v>524</v>
      </c>
      <c r="B418" s="11" t="s">
        <v>36</v>
      </c>
      <c r="C418" s="8" t="s">
        <v>13</v>
      </c>
      <c r="D418" s="16"/>
      <c r="E418" s="14">
        <f t="shared" si="127"/>
        <v>0</v>
      </c>
      <c r="F418" s="14">
        <f t="shared" si="128"/>
        <v>0</v>
      </c>
    </row>
    <row r="419" spans="1:6" s="7" customFormat="1" ht="12.75" x14ac:dyDescent="0.2">
      <c r="A419" s="10" t="s">
        <v>525</v>
      </c>
      <c r="B419" s="11" t="s">
        <v>37</v>
      </c>
      <c r="C419" s="8" t="s">
        <v>13</v>
      </c>
      <c r="D419" s="16"/>
      <c r="E419" s="14">
        <f t="shared" si="127"/>
        <v>0</v>
      </c>
      <c r="F419" s="14">
        <f t="shared" si="128"/>
        <v>0</v>
      </c>
    </row>
    <row r="420" spans="1:6" s="7" customFormat="1" ht="12.75" x14ac:dyDescent="0.2">
      <c r="A420" s="10" t="s">
        <v>526</v>
      </c>
      <c r="B420" s="11" t="s">
        <v>38</v>
      </c>
      <c r="C420" s="8" t="s">
        <v>13</v>
      </c>
      <c r="D420" s="13"/>
      <c r="E420" s="14">
        <f t="shared" si="127"/>
        <v>0</v>
      </c>
      <c r="F420" s="14">
        <f t="shared" si="128"/>
        <v>0</v>
      </c>
    </row>
    <row r="421" spans="1:6" s="7" customFormat="1" ht="12.75" x14ac:dyDescent="0.2">
      <c r="A421" s="10" t="s">
        <v>527</v>
      </c>
      <c r="B421" s="11" t="s">
        <v>360</v>
      </c>
      <c r="C421" s="8" t="s">
        <v>13</v>
      </c>
      <c r="D421" s="16"/>
      <c r="E421" s="14">
        <f t="shared" si="127"/>
        <v>0</v>
      </c>
      <c r="F421" s="14">
        <f t="shared" si="128"/>
        <v>0</v>
      </c>
    </row>
    <row r="422" spans="1:6" s="7" customFormat="1" ht="12.75" x14ac:dyDescent="0.2">
      <c r="A422" s="10" t="s">
        <v>528</v>
      </c>
      <c r="B422" s="11" t="s">
        <v>39</v>
      </c>
      <c r="C422" s="8" t="s">
        <v>13</v>
      </c>
      <c r="D422" s="16"/>
      <c r="E422" s="14">
        <f t="shared" si="127"/>
        <v>0</v>
      </c>
      <c r="F422" s="14">
        <f t="shared" si="128"/>
        <v>0</v>
      </c>
    </row>
    <row r="423" spans="1:6" s="7" customFormat="1" ht="12.75" x14ac:dyDescent="0.2">
      <c r="A423" s="10" t="s">
        <v>529</v>
      </c>
      <c r="B423" s="11" t="s">
        <v>361</v>
      </c>
      <c r="C423" s="8" t="s">
        <v>13</v>
      </c>
      <c r="D423" s="16"/>
      <c r="E423" s="14">
        <f t="shared" si="127"/>
        <v>0</v>
      </c>
      <c r="F423" s="14">
        <f t="shared" si="128"/>
        <v>0</v>
      </c>
    </row>
    <row r="424" spans="1:6" s="7" customFormat="1" ht="28.5" customHeight="1" x14ac:dyDescent="0.2">
      <c r="A424" s="30">
        <v>16</v>
      </c>
      <c r="B424" s="31" t="s">
        <v>108</v>
      </c>
      <c r="C424" s="8" t="s">
        <v>11</v>
      </c>
      <c r="D424" s="29">
        <f>ROUND((SUM(D425:D431)),2)</f>
        <v>0</v>
      </c>
      <c r="E424" s="29">
        <f>ROUND((SUM(E425:E431)),2)</f>
        <v>0</v>
      </c>
      <c r="F424" s="29">
        <f>ROUND((SUM(F425:F431)),2)</f>
        <v>0</v>
      </c>
    </row>
    <row r="425" spans="1:6" s="7" customFormat="1" ht="12.75" x14ac:dyDescent="0.2">
      <c r="A425" s="10" t="s">
        <v>530</v>
      </c>
      <c r="B425" s="11" t="s">
        <v>33</v>
      </c>
      <c r="C425" s="8" t="s">
        <v>13</v>
      </c>
      <c r="D425" s="16"/>
      <c r="E425" s="14">
        <f t="shared" ref="E425:E431" si="129">ROUND(D425*23%,2)</f>
        <v>0</v>
      </c>
      <c r="F425" s="14">
        <f t="shared" ref="F425:F431" si="130">ROUND(D425+E425,2)</f>
        <v>0</v>
      </c>
    </row>
    <row r="426" spans="1:6" s="7" customFormat="1" ht="12.75" x14ac:dyDescent="0.2">
      <c r="A426" s="10" t="s">
        <v>531</v>
      </c>
      <c r="B426" s="11" t="s">
        <v>34</v>
      </c>
      <c r="C426" s="8" t="s">
        <v>13</v>
      </c>
      <c r="D426" s="16"/>
      <c r="E426" s="14">
        <f t="shared" si="129"/>
        <v>0</v>
      </c>
      <c r="F426" s="14">
        <f t="shared" si="130"/>
        <v>0</v>
      </c>
    </row>
    <row r="427" spans="1:6" s="7" customFormat="1" ht="12.75" x14ac:dyDescent="0.2">
      <c r="A427" s="10" t="s">
        <v>532</v>
      </c>
      <c r="B427" s="11" t="s">
        <v>35</v>
      </c>
      <c r="C427" s="8" t="s">
        <v>13</v>
      </c>
      <c r="D427" s="16"/>
      <c r="E427" s="14">
        <f t="shared" si="129"/>
        <v>0</v>
      </c>
      <c r="F427" s="14">
        <f t="shared" si="130"/>
        <v>0</v>
      </c>
    </row>
    <row r="428" spans="1:6" s="7" customFormat="1" ht="12.75" x14ac:dyDescent="0.2">
      <c r="A428" s="10" t="s">
        <v>533</v>
      </c>
      <c r="B428" s="11" t="s">
        <v>362</v>
      </c>
      <c r="C428" s="8" t="s">
        <v>13</v>
      </c>
      <c r="D428" s="16"/>
      <c r="E428" s="14">
        <f t="shared" si="129"/>
        <v>0</v>
      </c>
      <c r="F428" s="14">
        <f t="shared" si="130"/>
        <v>0</v>
      </c>
    </row>
    <row r="429" spans="1:6" s="7" customFormat="1" ht="12.75" x14ac:dyDescent="0.2">
      <c r="A429" s="10" t="s">
        <v>534</v>
      </c>
      <c r="B429" s="11" t="s">
        <v>360</v>
      </c>
      <c r="C429" s="8" t="s">
        <v>13</v>
      </c>
      <c r="D429" s="16"/>
      <c r="E429" s="14">
        <f t="shared" si="129"/>
        <v>0</v>
      </c>
      <c r="F429" s="14">
        <f t="shared" si="130"/>
        <v>0</v>
      </c>
    </row>
    <row r="430" spans="1:6" s="7" customFormat="1" ht="12.75" x14ac:dyDescent="0.2">
      <c r="A430" s="10" t="s">
        <v>535</v>
      </c>
      <c r="B430" s="11" t="s">
        <v>39</v>
      </c>
      <c r="C430" s="8" t="s">
        <v>13</v>
      </c>
      <c r="D430" s="13"/>
      <c r="E430" s="14">
        <f t="shared" si="129"/>
        <v>0</v>
      </c>
      <c r="F430" s="14">
        <f t="shared" si="130"/>
        <v>0</v>
      </c>
    </row>
    <row r="431" spans="1:6" s="7" customFormat="1" ht="12.75" x14ac:dyDescent="0.2">
      <c r="A431" s="10" t="s">
        <v>536</v>
      </c>
      <c r="B431" s="11" t="s">
        <v>361</v>
      </c>
      <c r="C431" s="8" t="s">
        <v>13</v>
      </c>
      <c r="D431" s="16"/>
      <c r="E431" s="14">
        <f t="shared" si="129"/>
        <v>0</v>
      </c>
      <c r="F431" s="14">
        <f t="shared" si="130"/>
        <v>0</v>
      </c>
    </row>
    <row r="432" spans="1:6" s="7" customFormat="1" ht="27" customHeight="1" x14ac:dyDescent="0.2">
      <c r="A432" s="30">
        <v>17</v>
      </c>
      <c r="B432" s="31" t="s">
        <v>363</v>
      </c>
      <c r="C432" s="8" t="s">
        <v>11</v>
      </c>
      <c r="D432" s="29">
        <f>ROUND((SUM(D433:D439)),2)</f>
        <v>0</v>
      </c>
      <c r="E432" s="29">
        <f>ROUND((SUM(E433:E439)),2)</f>
        <v>0</v>
      </c>
      <c r="F432" s="29">
        <f>ROUND((SUM(F433:F439)),2)</f>
        <v>0</v>
      </c>
    </row>
    <row r="433" spans="1:6" s="7" customFormat="1" ht="12.75" x14ac:dyDescent="0.2">
      <c r="A433" s="10" t="s">
        <v>537</v>
      </c>
      <c r="B433" s="11" t="s">
        <v>33</v>
      </c>
      <c r="C433" s="8" t="s">
        <v>13</v>
      </c>
      <c r="D433" s="16"/>
      <c r="E433" s="14">
        <f t="shared" ref="E433:E439" si="131">ROUND(D433*23%,2)</f>
        <v>0</v>
      </c>
      <c r="F433" s="14">
        <f t="shared" ref="F433:F439" si="132">ROUND(D433+E433,2)</f>
        <v>0</v>
      </c>
    </row>
    <row r="434" spans="1:6" s="7" customFormat="1" ht="12.75" x14ac:dyDescent="0.2">
      <c r="A434" s="10" t="s">
        <v>538</v>
      </c>
      <c r="B434" s="11" t="s">
        <v>34</v>
      </c>
      <c r="C434" s="8" t="s">
        <v>13</v>
      </c>
      <c r="D434" s="16"/>
      <c r="E434" s="14">
        <f t="shared" si="131"/>
        <v>0</v>
      </c>
      <c r="F434" s="14">
        <f t="shared" si="132"/>
        <v>0</v>
      </c>
    </row>
    <row r="435" spans="1:6" s="7" customFormat="1" ht="12.75" x14ac:dyDescent="0.2">
      <c r="A435" s="10" t="s">
        <v>539</v>
      </c>
      <c r="B435" s="11" t="s">
        <v>35</v>
      </c>
      <c r="C435" s="8" t="s">
        <v>13</v>
      </c>
      <c r="D435" s="16"/>
      <c r="E435" s="14">
        <f t="shared" si="131"/>
        <v>0</v>
      </c>
      <c r="F435" s="14">
        <f t="shared" si="132"/>
        <v>0</v>
      </c>
    </row>
    <row r="436" spans="1:6" s="7" customFormat="1" ht="12.75" x14ac:dyDescent="0.2">
      <c r="A436" s="10" t="s">
        <v>540</v>
      </c>
      <c r="B436" s="11" t="s">
        <v>362</v>
      </c>
      <c r="C436" s="8" t="s">
        <v>13</v>
      </c>
      <c r="D436" s="16"/>
      <c r="E436" s="14">
        <f t="shared" si="131"/>
        <v>0</v>
      </c>
      <c r="F436" s="14">
        <f t="shared" si="132"/>
        <v>0</v>
      </c>
    </row>
    <row r="437" spans="1:6" s="7" customFormat="1" ht="12.75" x14ac:dyDescent="0.2">
      <c r="A437" s="10" t="s">
        <v>541</v>
      </c>
      <c r="B437" s="11" t="s">
        <v>360</v>
      </c>
      <c r="C437" s="8" t="s">
        <v>13</v>
      </c>
      <c r="D437" s="16"/>
      <c r="E437" s="14">
        <f t="shared" si="131"/>
        <v>0</v>
      </c>
      <c r="F437" s="14">
        <f t="shared" si="132"/>
        <v>0</v>
      </c>
    </row>
    <row r="438" spans="1:6" s="7" customFormat="1" ht="12.75" x14ac:dyDescent="0.2">
      <c r="A438" s="10" t="s">
        <v>542</v>
      </c>
      <c r="B438" s="11" t="s">
        <v>39</v>
      </c>
      <c r="C438" s="8" t="s">
        <v>13</v>
      </c>
      <c r="D438" s="13"/>
      <c r="E438" s="14">
        <f t="shared" si="131"/>
        <v>0</v>
      </c>
      <c r="F438" s="14">
        <f t="shared" si="132"/>
        <v>0</v>
      </c>
    </row>
    <row r="439" spans="1:6" s="7" customFormat="1" ht="12.75" x14ac:dyDescent="0.2">
      <c r="A439" s="10" t="s">
        <v>543</v>
      </c>
      <c r="B439" s="11" t="s">
        <v>361</v>
      </c>
      <c r="C439" s="8" t="s">
        <v>13</v>
      </c>
      <c r="D439" s="16"/>
      <c r="E439" s="14">
        <f t="shared" si="131"/>
        <v>0</v>
      </c>
      <c r="F439" s="14">
        <f t="shared" si="132"/>
        <v>0</v>
      </c>
    </row>
    <row r="440" spans="1:6" s="7" customFormat="1" ht="25.5" customHeight="1" x14ac:dyDescent="0.2">
      <c r="A440" s="30">
        <v>18</v>
      </c>
      <c r="B440" s="31" t="s">
        <v>109</v>
      </c>
      <c r="C440" s="8" t="s">
        <v>11</v>
      </c>
      <c r="D440" s="29">
        <f>ROUND((SUM(D441:D441)),2)</f>
        <v>0</v>
      </c>
      <c r="E440" s="29">
        <f>ROUND((SUM(E441:E441)),2)</f>
        <v>0</v>
      </c>
      <c r="F440" s="29">
        <f>ROUND((SUM(F441:F441)),2)</f>
        <v>0</v>
      </c>
    </row>
    <row r="441" spans="1:6" s="7" customFormat="1" ht="12.75" x14ac:dyDescent="0.2">
      <c r="A441" s="10" t="s">
        <v>544</v>
      </c>
      <c r="B441" s="7" t="s">
        <v>364</v>
      </c>
      <c r="C441" s="8" t="s">
        <v>13</v>
      </c>
      <c r="D441" s="16"/>
      <c r="E441" s="14">
        <f t="shared" ref="E441" si="133">ROUND(D441*23%,2)</f>
        <v>0</v>
      </c>
      <c r="F441" s="14">
        <f t="shared" ref="F441" si="134">ROUND(D441+E441,2)</f>
        <v>0</v>
      </c>
    </row>
    <row r="442" spans="1:6" s="7" customFormat="1" ht="31.5" customHeight="1" x14ac:dyDescent="0.2">
      <c r="A442" s="30">
        <v>19</v>
      </c>
      <c r="B442" s="31" t="s">
        <v>757</v>
      </c>
      <c r="C442" s="8" t="s">
        <v>11</v>
      </c>
      <c r="D442" s="29">
        <f>D443+D450+D470+D471+D476+D477</f>
        <v>0</v>
      </c>
      <c r="E442" s="29">
        <f>E443+E450+E470+E471+E476+E477</f>
        <v>0</v>
      </c>
      <c r="F442" s="29">
        <f>F443+F450+F470+F471+F476+F477</f>
        <v>0</v>
      </c>
    </row>
    <row r="443" spans="1:6" s="7" customFormat="1" ht="12.75" x14ac:dyDescent="0.2">
      <c r="A443" s="57" t="s">
        <v>711</v>
      </c>
      <c r="B443" s="58" t="s">
        <v>31</v>
      </c>
      <c r="C443" s="8" t="s">
        <v>11</v>
      </c>
      <c r="D443" s="29">
        <f>D444+D445</f>
        <v>0</v>
      </c>
      <c r="E443" s="29">
        <f>E444+E445</f>
        <v>0</v>
      </c>
      <c r="F443" s="29">
        <f>F444+F445</f>
        <v>0</v>
      </c>
    </row>
    <row r="444" spans="1:6" s="7" customFormat="1" ht="12.75" x14ac:dyDescent="0.2">
      <c r="A444" s="55" t="s">
        <v>763</v>
      </c>
      <c r="B444" s="48" t="s">
        <v>121</v>
      </c>
      <c r="C444" s="8" t="s">
        <v>13</v>
      </c>
      <c r="D444" s="16"/>
      <c r="E444" s="14">
        <f t="shared" ref="E444" si="135">ROUND(D444*23%,2)</f>
        <v>0</v>
      </c>
      <c r="F444" s="14">
        <f t="shared" ref="F444" si="136">ROUND(D444+E444,2)</f>
        <v>0</v>
      </c>
    </row>
    <row r="445" spans="1:6" s="7" customFormat="1" ht="12.75" x14ac:dyDescent="0.2">
      <c r="A445" s="57" t="s">
        <v>764</v>
      </c>
      <c r="B445" s="53" t="s">
        <v>758</v>
      </c>
      <c r="C445" s="8" t="s">
        <v>11</v>
      </c>
      <c r="D445" s="29">
        <f>ROUND((SUM(D446:D449)),2)</f>
        <v>0</v>
      </c>
      <c r="E445" s="29">
        <f>ROUND((SUM(E446:E449)),2)</f>
        <v>0</v>
      </c>
      <c r="F445" s="29">
        <f>ROUND((SUM(F446:F449)),2)</f>
        <v>0</v>
      </c>
    </row>
    <row r="446" spans="1:6" s="7" customFormat="1" ht="12.75" x14ac:dyDescent="0.2">
      <c r="A446" s="55" t="s">
        <v>765</v>
      </c>
      <c r="B446" s="48" t="s">
        <v>759</v>
      </c>
      <c r="C446" s="8" t="s">
        <v>13</v>
      </c>
      <c r="D446" s="16"/>
      <c r="E446" s="14">
        <f t="shared" ref="E446:E449" si="137">ROUND(D446*23%,2)</f>
        <v>0</v>
      </c>
      <c r="F446" s="14">
        <f t="shared" ref="F446:F449" si="138">ROUND(D446+E446,2)</f>
        <v>0</v>
      </c>
    </row>
    <row r="447" spans="1:6" s="7" customFormat="1" ht="12.75" x14ac:dyDescent="0.2">
      <c r="A447" s="55" t="s">
        <v>766</v>
      </c>
      <c r="B447" s="48" t="s">
        <v>760</v>
      </c>
      <c r="C447" s="8" t="s">
        <v>13</v>
      </c>
      <c r="D447" s="16"/>
      <c r="E447" s="14">
        <f t="shared" si="137"/>
        <v>0</v>
      </c>
      <c r="F447" s="14">
        <f t="shared" si="138"/>
        <v>0</v>
      </c>
    </row>
    <row r="448" spans="1:6" s="7" customFormat="1" ht="12.75" x14ac:dyDescent="0.2">
      <c r="A448" s="55" t="s">
        <v>767</v>
      </c>
      <c r="B448" s="48" t="s">
        <v>761</v>
      </c>
      <c r="C448" s="8" t="s">
        <v>13</v>
      </c>
      <c r="D448" s="16"/>
      <c r="E448" s="14">
        <f t="shared" si="137"/>
        <v>0</v>
      </c>
      <c r="F448" s="14">
        <f t="shared" si="138"/>
        <v>0</v>
      </c>
    </row>
    <row r="449" spans="1:6" s="7" customFormat="1" ht="12.75" x14ac:dyDescent="0.2">
      <c r="A449" s="55" t="s">
        <v>768</v>
      </c>
      <c r="B449" s="48" t="s">
        <v>762</v>
      </c>
      <c r="C449" s="8" t="s">
        <v>13</v>
      </c>
      <c r="D449" s="16"/>
      <c r="E449" s="14">
        <f t="shared" si="137"/>
        <v>0</v>
      </c>
      <c r="F449" s="14">
        <f t="shared" si="138"/>
        <v>0</v>
      </c>
    </row>
    <row r="450" spans="1:6" s="7" customFormat="1" ht="12.75" x14ac:dyDescent="0.2">
      <c r="A450" s="57" t="s">
        <v>770</v>
      </c>
      <c r="B450" s="53" t="s">
        <v>769</v>
      </c>
      <c r="C450" s="8" t="s">
        <v>11</v>
      </c>
      <c r="D450" s="29">
        <f>D451+D456</f>
        <v>0</v>
      </c>
      <c r="E450" s="29">
        <f>E451+E456</f>
        <v>0</v>
      </c>
      <c r="F450" s="29">
        <f>F451+F456</f>
        <v>0</v>
      </c>
    </row>
    <row r="451" spans="1:6" s="7" customFormat="1" ht="12.75" x14ac:dyDescent="0.2">
      <c r="A451" s="57" t="s">
        <v>772</v>
      </c>
      <c r="B451" s="53" t="s">
        <v>771</v>
      </c>
      <c r="C451" s="8" t="s">
        <v>11</v>
      </c>
      <c r="D451" s="29">
        <f>ROUND((SUM(D452:D455)),2)</f>
        <v>0</v>
      </c>
      <c r="E451" s="29">
        <f>ROUND((SUM(E452:E455)),2)</f>
        <v>0</v>
      </c>
      <c r="F451" s="29">
        <f>ROUND((SUM(F452:F455)),2)</f>
        <v>0</v>
      </c>
    </row>
    <row r="452" spans="1:6" s="7" customFormat="1" ht="12.75" x14ac:dyDescent="0.2">
      <c r="A452" s="55" t="s">
        <v>774</v>
      </c>
      <c r="B452" s="48" t="s">
        <v>130</v>
      </c>
      <c r="C452" s="8" t="s">
        <v>13</v>
      </c>
      <c r="D452" s="16"/>
      <c r="E452" s="14">
        <f t="shared" ref="E452:E485" si="139">ROUND(D452*23%,2)</f>
        <v>0</v>
      </c>
      <c r="F452" s="14">
        <f t="shared" ref="F452:F485" si="140">ROUND(D452+E452,2)</f>
        <v>0</v>
      </c>
    </row>
    <row r="453" spans="1:6" s="7" customFormat="1" ht="12.75" x14ac:dyDescent="0.2">
      <c r="A453" s="55" t="s">
        <v>775</v>
      </c>
      <c r="B453" s="48" t="s">
        <v>155</v>
      </c>
      <c r="C453" s="8" t="s">
        <v>13</v>
      </c>
      <c r="D453" s="16"/>
      <c r="E453" s="14">
        <f t="shared" si="139"/>
        <v>0</v>
      </c>
      <c r="F453" s="14">
        <f t="shared" si="140"/>
        <v>0</v>
      </c>
    </row>
    <row r="454" spans="1:6" s="7" customFormat="1" ht="12.75" x14ac:dyDescent="0.2">
      <c r="A454" s="55" t="s">
        <v>776</v>
      </c>
      <c r="B454" s="48" t="s">
        <v>212</v>
      </c>
      <c r="C454" s="8" t="s">
        <v>13</v>
      </c>
      <c r="D454" s="16"/>
      <c r="E454" s="14">
        <f t="shared" si="139"/>
        <v>0</v>
      </c>
      <c r="F454" s="14">
        <f t="shared" si="140"/>
        <v>0</v>
      </c>
    </row>
    <row r="455" spans="1:6" s="7" customFormat="1" ht="12.75" x14ac:dyDescent="0.2">
      <c r="A455" s="55" t="s">
        <v>777</v>
      </c>
      <c r="B455" s="48" t="s">
        <v>773</v>
      </c>
      <c r="C455" s="8" t="s">
        <v>13</v>
      </c>
      <c r="D455" s="16"/>
      <c r="E455" s="14">
        <f t="shared" si="139"/>
        <v>0</v>
      </c>
      <c r="F455" s="14">
        <f t="shared" si="140"/>
        <v>0</v>
      </c>
    </row>
    <row r="456" spans="1:6" s="7" customFormat="1" ht="12.75" x14ac:dyDescent="0.2">
      <c r="A456" s="57" t="s">
        <v>778</v>
      </c>
      <c r="B456" s="58" t="s">
        <v>779</v>
      </c>
      <c r="C456" s="8" t="s">
        <v>11</v>
      </c>
      <c r="D456" s="29">
        <f>ROUND((SUM(D458:D459))+D457+D462+D467+D468+D469,2)</f>
        <v>0</v>
      </c>
      <c r="E456" s="29">
        <f>ROUND((SUM(E458:E459))+E462+E467+E468+E469,2)</f>
        <v>0</v>
      </c>
      <c r="F456" s="29">
        <f>ROUND((SUM(F458:F459))+F462+F467+F468+F469,2)</f>
        <v>0</v>
      </c>
    </row>
    <row r="457" spans="1:6" s="7" customFormat="1" ht="12.75" x14ac:dyDescent="0.2">
      <c r="A457" s="55" t="s">
        <v>788</v>
      </c>
      <c r="B457" s="48" t="s">
        <v>130</v>
      </c>
      <c r="C457" s="8" t="s">
        <v>13</v>
      </c>
      <c r="D457" s="16"/>
      <c r="E457" s="14">
        <f t="shared" si="139"/>
        <v>0</v>
      </c>
      <c r="F457" s="14">
        <f t="shared" si="140"/>
        <v>0</v>
      </c>
    </row>
    <row r="458" spans="1:6" s="7" customFormat="1" ht="12.75" x14ac:dyDescent="0.2">
      <c r="A458" s="55" t="s">
        <v>789</v>
      </c>
      <c r="B458" s="48" t="s">
        <v>155</v>
      </c>
      <c r="C458" s="8" t="s">
        <v>13</v>
      </c>
      <c r="D458" s="16"/>
      <c r="E458" s="14">
        <f t="shared" si="139"/>
        <v>0</v>
      </c>
      <c r="F458" s="14">
        <f t="shared" si="140"/>
        <v>0</v>
      </c>
    </row>
    <row r="459" spans="1:6" s="7" customFormat="1" ht="12.75" x14ac:dyDescent="0.2">
      <c r="A459" s="57" t="s">
        <v>790</v>
      </c>
      <c r="B459" s="53" t="s">
        <v>156</v>
      </c>
      <c r="C459" s="8" t="s">
        <v>11</v>
      </c>
      <c r="D459" s="29">
        <f>ROUND((SUM(D460:D461)),2)</f>
        <v>0</v>
      </c>
      <c r="E459" s="29">
        <f>ROUND((SUM(E460:E461)),2)</f>
        <v>0</v>
      </c>
      <c r="F459" s="29">
        <f>ROUND((SUM(F460:F461)),2)</f>
        <v>0</v>
      </c>
    </row>
    <row r="460" spans="1:6" s="7" customFormat="1" ht="12.75" x14ac:dyDescent="0.2">
      <c r="A460" s="55" t="s">
        <v>791</v>
      </c>
      <c r="B460" s="48" t="s">
        <v>780</v>
      </c>
      <c r="C460" s="8" t="s">
        <v>13</v>
      </c>
      <c r="E460" s="14">
        <f t="shared" si="139"/>
        <v>0</v>
      </c>
      <c r="F460" s="14">
        <f t="shared" si="140"/>
        <v>0</v>
      </c>
    </row>
    <row r="461" spans="1:6" s="7" customFormat="1" ht="12.75" x14ac:dyDescent="0.2">
      <c r="A461" s="55" t="s">
        <v>792</v>
      </c>
      <c r="B461" s="48" t="s">
        <v>793</v>
      </c>
      <c r="C461" s="8" t="s">
        <v>13</v>
      </c>
      <c r="D461" s="16"/>
      <c r="E461" s="14">
        <f t="shared" si="139"/>
        <v>0</v>
      </c>
      <c r="F461" s="14">
        <f t="shared" si="140"/>
        <v>0</v>
      </c>
    </row>
    <row r="462" spans="1:6" s="7" customFormat="1" ht="12.75" x14ac:dyDescent="0.2">
      <c r="A462" s="57" t="s">
        <v>794</v>
      </c>
      <c r="B462" s="53" t="s">
        <v>781</v>
      </c>
      <c r="C462" s="8" t="s">
        <v>11</v>
      </c>
      <c r="D462" s="29">
        <f>ROUND((SUM(D463:D466)),2)</f>
        <v>0</v>
      </c>
      <c r="E462" s="29">
        <f>ROUND((SUM(E463:E466)),2)</f>
        <v>0</v>
      </c>
      <c r="F462" s="29">
        <f>ROUND((SUM(F463:F466)),2)</f>
        <v>0</v>
      </c>
    </row>
    <row r="463" spans="1:6" s="7" customFormat="1" ht="12.75" x14ac:dyDescent="0.2">
      <c r="A463" s="55" t="s">
        <v>795</v>
      </c>
      <c r="B463" s="48" t="s">
        <v>782</v>
      </c>
      <c r="C463" s="8" t="s">
        <v>13</v>
      </c>
      <c r="D463" s="16"/>
      <c r="E463" s="14">
        <f t="shared" si="139"/>
        <v>0</v>
      </c>
      <c r="F463" s="14">
        <f t="shared" si="140"/>
        <v>0</v>
      </c>
    </row>
    <row r="464" spans="1:6" s="7" customFormat="1" ht="12.75" x14ac:dyDescent="0.2">
      <c r="A464" s="55" t="s">
        <v>796</v>
      </c>
      <c r="B464" s="48" t="s">
        <v>783</v>
      </c>
      <c r="C464" s="8" t="s">
        <v>13</v>
      </c>
      <c r="D464" s="16"/>
      <c r="E464" s="14">
        <f t="shared" si="139"/>
        <v>0</v>
      </c>
      <c r="F464" s="14">
        <f t="shared" si="140"/>
        <v>0</v>
      </c>
    </row>
    <row r="465" spans="1:6" s="7" customFormat="1" ht="12.75" x14ac:dyDescent="0.2">
      <c r="A465" s="55" t="s">
        <v>797</v>
      </c>
      <c r="B465" s="48" t="s">
        <v>784</v>
      </c>
      <c r="C465" s="8" t="s">
        <v>13</v>
      </c>
      <c r="D465" s="16"/>
      <c r="E465" s="14">
        <f t="shared" si="139"/>
        <v>0</v>
      </c>
      <c r="F465" s="14">
        <f t="shared" si="140"/>
        <v>0</v>
      </c>
    </row>
    <row r="466" spans="1:6" s="7" customFormat="1" ht="12.75" x14ac:dyDescent="0.2">
      <c r="A466" s="55" t="s">
        <v>798</v>
      </c>
      <c r="B466" s="48" t="s">
        <v>785</v>
      </c>
      <c r="C466" s="8" t="s">
        <v>13</v>
      </c>
      <c r="D466" s="16"/>
      <c r="E466" s="14">
        <f t="shared" si="139"/>
        <v>0</v>
      </c>
      <c r="F466" s="14">
        <f t="shared" si="140"/>
        <v>0</v>
      </c>
    </row>
    <row r="467" spans="1:6" s="7" customFormat="1" ht="12.75" x14ac:dyDescent="0.2">
      <c r="A467" s="55" t="s">
        <v>799</v>
      </c>
      <c r="B467" s="48" t="s">
        <v>786</v>
      </c>
      <c r="C467" s="8" t="s">
        <v>13</v>
      </c>
      <c r="D467" s="16"/>
      <c r="E467" s="14">
        <f t="shared" si="139"/>
        <v>0</v>
      </c>
      <c r="F467" s="14">
        <f t="shared" si="140"/>
        <v>0</v>
      </c>
    </row>
    <row r="468" spans="1:6" s="7" customFormat="1" ht="12.75" x14ac:dyDescent="0.2">
      <c r="A468" s="55" t="s">
        <v>800</v>
      </c>
      <c r="B468" s="48" t="s">
        <v>773</v>
      </c>
      <c r="C468" s="8" t="s">
        <v>13</v>
      </c>
      <c r="D468" s="16"/>
      <c r="E468" s="14">
        <f t="shared" si="139"/>
        <v>0</v>
      </c>
      <c r="F468" s="14">
        <f t="shared" si="140"/>
        <v>0</v>
      </c>
    </row>
    <row r="469" spans="1:6" s="7" customFormat="1" ht="12.75" x14ac:dyDescent="0.2">
      <c r="A469" s="55" t="s">
        <v>801</v>
      </c>
      <c r="B469" s="48" t="s">
        <v>787</v>
      </c>
      <c r="C469" s="8" t="s">
        <v>13</v>
      </c>
      <c r="D469" s="16"/>
      <c r="E469" s="14">
        <f t="shared" si="139"/>
        <v>0</v>
      </c>
      <c r="F469" s="14">
        <f t="shared" si="140"/>
        <v>0</v>
      </c>
    </row>
    <row r="470" spans="1:6" s="7" customFormat="1" ht="12.75" x14ac:dyDescent="0.2">
      <c r="A470" s="57" t="s">
        <v>802</v>
      </c>
      <c r="B470" s="53" t="s">
        <v>803</v>
      </c>
      <c r="C470" s="8" t="s">
        <v>13</v>
      </c>
      <c r="D470" s="16"/>
      <c r="E470" s="14">
        <f t="shared" si="139"/>
        <v>0</v>
      </c>
      <c r="F470" s="14">
        <f t="shared" si="140"/>
        <v>0</v>
      </c>
    </row>
    <row r="471" spans="1:6" s="7" customFormat="1" ht="12.75" x14ac:dyDescent="0.2">
      <c r="A471" s="57" t="s">
        <v>808</v>
      </c>
      <c r="B471" s="53" t="s">
        <v>809</v>
      </c>
      <c r="C471" s="8" t="s">
        <v>11</v>
      </c>
      <c r="D471" s="29">
        <f>ROUND((SUM(D472:D475)),2)</f>
        <v>0</v>
      </c>
      <c r="E471" s="29">
        <f>ROUND((SUM(E472:E475)),2)</f>
        <v>0</v>
      </c>
      <c r="F471" s="29">
        <f>ROUND((SUM(F472:F475)),2)</f>
        <v>0</v>
      </c>
    </row>
    <row r="472" spans="1:6" s="7" customFormat="1" ht="12.75" x14ac:dyDescent="0.2">
      <c r="A472" s="55" t="s">
        <v>821</v>
      </c>
      <c r="B472" s="48" t="s">
        <v>804</v>
      </c>
      <c r="C472" s="8" t="s">
        <v>13</v>
      </c>
      <c r="D472" s="16"/>
      <c r="E472" s="14">
        <f t="shared" si="139"/>
        <v>0</v>
      </c>
      <c r="F472" s="14">
        <f t="shared" si="140"/>
        <v>0</v>
      </c>
    </row>
    <row r="473" spans="1:6" s="7" customFormat="1" ht="12.75" x14ac:dyDescent="0.2">
      <c r="A473" s="55" t="s">
        <v>822</v>
      </c>
      <c r="B473" s="48" t="s">
        <v>805</v>
      </c>
      <c r="C473" s="8" t="s">
        <v>13</v>
      </c>
      <c r="D473" s="16"/>
      <c r="E473" s="14">
        <f t="shared" si="139"/>
        <v>0</v>
      </c>
      <c r="F473" s="14">
        <f t="shared" si="140"/>
        <v>0</v>
      </c>
    </row>
    <row r="474" spans="1:6" s="7" customFormat="1" ht="12.75" x14ac:dyDescent="0.2">
      <c r="A474" s="55" t="s">
        <v>823</v>
      </c>
      <c r="B474" s="48" t="s">
        <v>806</v>
      </c>
      <c r="C474" s="8" t="s">
        <v>13</v>
      </c>
      <c r="D474" s="16"/>
      <c r="E474" s="14">
        <f t="shared" si="139"/>
        <v>0</v>
      </c>
      <c r="F474" s="14">
        <f t="shared" si="140"/>
        <v>0</v>
      </c>
    </row>
    <row r="475" spans="1:6" s="7" customFormat="1" ht="12.75" x14ac:dyDescent="0.2">
      <c r="A475" s="55" t="s">
        <v>824</v>
      </c>
      <c r="B475" s="48" t="s">
        <v>807</v>
      </c>
      <c r="C475" s="8" t="s">
        <v>13</v>
      </c>
      <c r="D475" s="16"/>
      <c r="E475" s="14">
        <f t="shared" si="139"/>
        <v>0</v>
      </c>
      <c r="F475" s="14">
        <f t="shared" si="140"/>
        <v>0</v>
      </c>
    </row>
    <row r="476" spans="1:6" s="7" customFormat="1" ht="12.75" x14ac:dyDescent="0.2">
      <c r="A476" s="57" t="s">
        <v>819</v>
      </c>
      <c r="B476" s="53" t="s">
        <v>810</v>
      </c>
      <c r="C476" s="8" t="s">
        <v>13</v>
      </c>
      <c r="D476" s="43"/>
      <c r="E476" s="14">
        <f t="shared" si="139"/>
        <v>0</v>
      </c>
      <c r="F476" s="14">
        <f t="shared" si="140"/>
        <v>0</v>
      </c>
    </row>
    <row r="477" spans="1:6" s="7" customFormat="1" ht="12.75" x14ac:dyDescent="0.2">
      <c r="A477" s="57" t="s">
        <v>820</v>
      </c>
      <c r="B477" s="53" t="s">
        <v>832</v>
      </c>
      <c r="C477" s="8" t="s">
        <v>11</v>
      </c>
      <c r="D477" s="29">
        <f>ROUND((SUM(D478:D485)),2)</f>
        <v>0</v>
      </c>
      <c r="E477" s="29">
        <f>ROUND((SUM(E478:E485)),2)</f>
        <v>0</v>
      </c>
      <c r="F477" s="29">
        <f>ROUND((SUM(F478:F485)),2)</f>
        <v>0</v>
      </c>
    </row>
    <row r="478" spans="1:6" s="7" customFormat="1" ht="12.75" x14ac:dyDescent="0.2">
      <c r="A478" s="55" t="s">
        <v>825</v>
      </c>
      <c r="B478" s="48" t="s">
        <v>811</v>
      </c>
      <c r="C478" s="8" t="s">
        <v>13</v>
      </c>
      <c r="D478" s="16"/>
      <c r="E478" s="14">
        <f t="shared" si="139"/>
        <v>0</v>
      </c>
      <c r="F478" s="14">
        <f t="shared" si="140"/>
        <v>0</v>
      </c>
    </row>
    <row r="479" spans="1:6" s="7" customFormat="1" ht="12.75" x14ac:dyDescent="0.2">
      <c r="A479" s="55" t="s">
        <v>826</v>
      </c>
      <c r="B479" s="48" t="s">
        <v>812</v>
      </c>
      <c r="C479" s="8" t="s">
        <v>13</v>
      </c>
      <c r="D479" s="16"/>
      <c r="E479" s="14">
        <f t="shared" si="139"/>
        <v>0</v>
      </c>
      <c r="F479" s="14">
        <f t="shared" si="140"/>
        <v>0</v>
      </c>
    </row>
    <row r="480" spans="1:6" s="7" customFormat="1" ht="12.75" x14ac:dyDescent="0.2">
      <c r="A480" s="55" t="s">
        <v>827</v>
      </c>
      <c r="B480" s="48" t="s">
        <v>813</v>
      </c>
      <c r="C480" s="8" t="s">
        <v>13</v>
      </c>
      <c r="D480" s="16"/>
      <c r="E480" s="14">
        <f t="shared" si="139"/>
        <v>0</v>
      </c>
      <c r="F480" s="14">
        <f t="shared" si="140"/>
        <v>0</v>
      </c>
    </row>
    <row r="481" spans="1:6" s="7" customFormat="1" ht="12.75" x14ac:dyDescent="0.2">
      <c r="A481" s="55" t="s">
        <v>828</v>
      </c>
      <c r="B481" s="48" t="s">
        <v>814</v>
      </c>
      <c r="C481" s="8" t="s">
        <v>13</v>
      </c>
      <c r="D481" s="16"/>
      <c r="E481" s="14">
        <f t="shared" si="139"/>
        <v>0</v>
      </c>
      <c r="F481" s="14">
        <f t="shared" si="140"/>
        <v>0</v>
      </c>
    </row>
    <row r="482" spans="1:6" s="7" customFormat="1" ht="12.75" x14ac:dyDescent="0.2">
      <c r="A482" s="55" t="s">
        <v>829</v>
      </c>
      <c r="B482" s="48" t="s">
        <v>815</v>
      </c>
      <c r="C482" s="8" t="s">
        <v>13</v>
      </c>
      <c r="D482" s="16"/>
      <c r="E482" s="14">
        <f t="shared" si="139"/>
        <v>0</v>
      </c>
      <c r="F482" s="14">
        <f t="shared" si="140"/>
        <v>0</v>
      </c>
    </row>
    <row r="483" spans="1:6" s="7" customFormat="1" ht="12.75" x14ac:dyDescent="0.2">
      <c r="A483" s="55" t="s">
        <v>830</v>
      </c>
      <c r="B483" s="48" t="s">
        <v>816</v>
      </c>
      <c r="C483" s="8" t="s">
        <v>13</v>
      </c>
      <c r="D483" s="16"/>
      <c r="E483" s="14">
        <f t="shared" si="139"/>
        <v>0</v>
      </c>
      <c r="F483" s="14">
        <f t="shared" si="140"/>
        <v>0</v>
      </c>
    </row>
    <row r="484" spans="1:6" s="7" customFormat="1" ht="12.75" x14ac:dyDescent="0.2">
      <c r="A484" s="55" t="s">
        <v>831</v>
      </c>
      <c r="B484" s="48" t="s">
        <v>817</v>
      </c>
      <c r="C484" s="8" t="s">
        <v>13</v>
      </c>
      <c r="D484" s="16"/>
      <c r="E484" s="14">
        <f t="shared" si="139"/>
        <v>0</v>
      </c>
      <c r="F484" s="14">
        <f t="shared" si="140"/>
        <v>0</v>
      </c>
    </row>
    <row r="485" spans="1:6" s="7" customFormat="1" ht="12.75" x14ac:dyDescent="0.2">
      <c r="A485" s="55" t="s">
        <v>833</v>
      </c>
      <c r="B485" s="48" t="s">
        <v>818</v>
      </c>
      <c r="C485" s="8" t="s">
        <v>13</v>
      </c>
      <c r="D485" s="16"/>
      <c r="E485" s="14">
        <f t="shared" si="139"/>
        <v>0</v>
      </c>
      <c r="F485" s="14">
        <f t="shared" si="140"/>
        <v>0</v>
      </c>
    </row>
    <row r="486" spans="1:6" s="7" customFormat="1" ht="12.75" x14ac:dyDescent="0.2">
      <c r="A486" s="30">
        <v>20</v>
      </c>
      <c r="B486" s="31" t="s">
        <v>834</v>
      </c>
      <c r="C486" s="8" t="s">
        <v>11</v>
      </c>
      <c r="D486" s="29">
        <f>ROUND((SUM(D487:D492)),2)</f>
        <v>0</v>
      </c>
      <c r="E486" s="29">
        <f>ROUND((SUM(E487:E492)),2)</f>
        <v>0</v>
      </c>
      <c r="F486" s="29">
        <f>ROUND((SUM(F487:F492)),2)</f>
        <v>0</v>
      </c>
    </row>
    <row r="487" spans="1:6" s="7" customFormat="1" ht="12.75" x14ac:dyDescent="0.2">
      <c r="A487" s="55" t="s">
        <v>839</v>
      </c>
      <c r="B487" s="56" t="s">
        <v>814</v>
      </c>
      <c r="C487" s="8" t="s">
        <v>13</v>
      </c>
      <c r="D487" s="13"/>
      <c r="E487" s="14">
        <f t="shared" ref="E487:E488" si="141">ROUND(D487*23%,2)</f>
        <v>0</v>
      </c>
      <c r="F487" s="14">
        <f t="shared" ref="F487:F488" si="142">ROUND(D487+E487,2)</f>
        <v>0</v>
      </c>
    </row>
    <row r="488" spans="1:6" s="7" customFormat="1" ht="12.75" x14ac:dyDescent="0.2">
      <c r="A488" s="55" t="s">
        <v>840</v>
      </c>
      <c r="B488" s="48" t="s">
        <v>835</v>
      </c>
      <c r="C488" s="8" t="s">
        <v>13</v>
      </c>
      <c r="D488" s="16"/>
      <c r="E488" s="14">
        <f t="shared" si="141"/>
        <v>0</v>
      </c>
      <c r="F488" s="14">
        <f t="shared" si="142"/>
        <v>0</v>
      </c>
    </row>
    <row r="489" spans="1:6" s="7" customFormat="1" ht="12.75" x14ac:dyDescent="0.2">
      <c r="A489" s="55" t="s">
        <v>841</v>
      </c>
      <c r="B489" s="48" t="s">
        <v>339</v>
      </c>
      <c r="C489" s="8" t="s">
        <v>13</v>
      </c>
      <c r="D489" s="16"/>
      <c r="E489" s="14">
        <f>ROUND(D489*23%,2)</f>
        <v>0</v>
      </c>
      <c r="F489" s="14">
        <f>ROUND(D489+E489,2)</f>
        <v>0</v>
      </c>
    </row>
    <row r="490" spans="1:6" s="7" customFormat="1" ht="12.75" x14ac:dyDescent="0.2">
      <c r="A490" s="55" t="s">
        <v>842</v>
      </c>
      <c r="B490" s="48" t="s">
        <v>836</v>
      </c>
      <c r="C490" s="8" t="s">
        <v>13</v>
      </c>
      <c r="D490" s="16"/>
      <c r="E490" s="14">
        <f>ROUND(D490*23%,2)</f>
        <v>0</v>
      </c>
      <c r="F490" s="14">
        <f>ROUND(D490+E490,2)</f>
        <v>0</v>
      </c>
    </row>
    <row r="491" spans="1:6" s="7" customFormat="1" ht="12.75" x14ac:dyDescent="0.2">
      <c r="A491" s="55" t="s">
        <v>843</v>
      </c>
      <c r="B491" s="48" t="s">
        <v>340</v>
      </c>
      <c r="C491" s="8" t="s">
        <v>13</v>
      </c>
      <c r="D491" s="16"/>
      <c r="E491" s="14">
        <f t="shared" ref="E491:E492" si="143">ROUND(D491*23%,2)</f>
        <v>0</v>
      </c>
      <c r="F491" s="14">
        <f t="shared" ref="F491:F492" si="144">ROUND(D491+E491,2)</f>
        <v>0</v>
      </c>
    </row>
    <row r="492" spans="1:6" s="7" customFormat="1" ht="12.75" x14ac:dyDescent="0.2">
      <c r="A492" s="55" t="s">
        <v>844</v>
      </c>
      <c r="B492" s="48" t="s">
        <v>186</v>
      </c>
      <c r="C492" s="8" t="s">
        <v>13</v>
      </c>
      <c r="D492" s="16"/>
      <c r="E492" s="14">
        <f t="shared" si="143"/>
        <v>0</v>
      </c>
      <c r="F492" s="14">
        <f t="shared" si="144"/>
        <v>0</v>
      </c>
    </row>
    <row r="493" spans="1:6" s="7" customFormat="1" ht="12.75" x14ac:dyDescent="0.2">
      <c r="A493" s="34"/>
      <c r="B493" s="37" t="s">
        <v>0</v>
      </c>
      <c r="C493" s="8" t="s">
        <v>11</v>
      </c>
      <c r="D493" s="29">
        <f>ROUND(D10+D43+D52+D63+D83+D119+D130+D133+D140+D224+D249+D385+D395+D403+D414+D424+D432+D440+D442+D486,2)</f>
        <v>0</v>
      </c>
      <c r="E493" s="29">
        <f>ROUND(E10+E43+E52+E63+E83+E119+E130+E133+E140+E224+E249+E385+E395+E403+E414+E424+E432+E440+E442+E486,2)</f>
        <v>0</v>
      </c>
      <c r="F493" s="29">
        <f>ROUND(F10+F43+F52+F63+F83+F119+F130+F133+F140+F224+F249+F385+F395+F403+F414+F424+F432+F440+F442+F486,2)</f>
        <v>0</v>
      </c>
    </row>
    <row r="495" spans="1:6" x14ac:dyDescent="0.25">
      <c r="F495" s="38"/>
    </row>
    <row r="496" spans="1:6" x14ac:dyDescent="0.25">
      <c r="D496" s="38"/>
      <c r="E496" s="38"/>
      <c r="F496" s="38"/>
    </row>
    <row r="497" spans="4:6" x14ac:dyDescent="0.25">
      <c r="D497" s="52"/>
      <c r="E497" s="52"/>
      <c r="F497" s="52"/>
    </row>
    <row r="498" spans="4:6" x14ac:dyDescent="0.25">
      <c r="D498" s="38"/>
      <c r="E498" s="38"/>
      <c r="F498" s="38"/>
    </row>
    <row r="500" spans="4:6" x14ac:dyDescent="0.25">
      <c r="D500" s="38"/>
      <c r="E500" s="38"/>
      <c r="F500" s="38"/>
    </row>
    <row r="501" spans="4:6" x14ac:dyDescent="0.25">
      <c r="D501" s="38"/>
      <c r="E501" s="38"/>
      <c r="F501" s="38"/>
    </row>
    <row r="502" spans="4:6" x14ac:dyDescent="0.25">
      <c r="D502" s="38"/>
      <c r="E502" s="38"/>
      <c r="F502" s="38"/>
    </row>
    <row r="503" spans="4:6" x14ac:dyDescent="0.25">
      <c r="F503" s="38"/>
    </row>
  </sheetData>
  <sheetProtection formatCells="0" formatColumns="0" formatRows="0" insertColumns="0" insertRows="0" insertHyperlinks="0" deleteColumns="0" deleteRows="0"/>
  <mergeCells count="3">
    <mergeCell ref="B1:F1"/>
    <mergeCell ref="D2:F2"/>
    <mergeCell ref="A4:F4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80" orientation="portrait" r:id="rId1"/>
  <headerFooter alignWithMargins="0">
    <oddFooter>&amp;RStrona &amp;P</oddFooter>
  </headerFooter>
  <ignoredErrors>
    <ignoredError sqref="D39" formulaRange="1"/>
    <ignoredError sqref="E95:F95 E127:F1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5"/>
  <sheetViews>
    <sheetView workbookViewId="0">
      <selection activeCell="C11" sqref="C11"/>
    </sheetView>
  </sheetViews>
  <sheetFormatPr defaultRowHeight="15" x14ac:dyDescent="0.25"/>
  <cols>
    <col min="3" max="3" width="26.85546875" customWidth="1"/>
    <col min="4" max="4" width="15.42578125" customWidth="1"/>
  </cols>
  <sheetData>
    <row r="65" spans="1:1" x14ac:dyDescent="0.25">
      <c r="A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TWES for pust</vt:lpstr>
      <vt:lpstr>Arkusz1</vt:lpstr>
      <vt:lpstr>'TWES for pust'!Obszar_wydruku</vt:lpstr>
      <vt:lpstr>'TWES for pust'!Tytuły_wydruku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</dc:creator>
  <cp:lastModifiedBy>Kali</cp:lastModifiedBy>
  <cp:lastPrinted>2018-01-03T10:52:27Z</cp:lastPrinted>
  <dcterms:created xsi:type="dcterms:W3CDTF">2013-11-12T09:30:40Z</dcterms:created>
  <dcterms:modified xsi:type="dcterms:W3CDTF">2018-01-05T11:37:31Z</dcterms:modified>
</cp:coreProperties>
</file>