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none" defaultThemeVersion="124226"/>
  <bookViews>
    <workbookView xWindow="-15" yWindow="7365" windowWidth="24240" windowHeight="7425"/>
  </bookViews>
  <sheets>
    <sheet name="TWES for pust" sheetId="14" r:id="rId1"/>
    <sheet name="Arkusz1" sheetId="11" r:id="rId2"/>
  </sheets>
  <definedNames>
    <definedName name="_xlnm._FilterDatabase" localSheetId="0" hidden="1">'TWES for pust'!$A$7:$D$527</definedName>
    <definedName name="_xlnm.Criteria" localSheetId="0">'TWES for pust'!#REF!</definedName>
    <definedName name="_xlnm.Print_Area" localSheetId="0">'TWES for pust'!$A$1:$G$527</definedName>
    <definedName name="Przedmiar" localSheetId="0">#REF!</definedName>
    <definedName name="Przedmiar">#REF!</definedName>
    <definedName name="_xlnm.Print_Titles" localSheetId="0">'TWES for pust'!$7:$7</definedName>
  </definedNames>
  <calcPr calcId="145621"/>
</workbook>
</file>

<file path=xl/calcChain.xml><?xml version="1.0" encoding="utf-8"?>
<calcChain xmlns="http://schemas.openxmlformats.org/spreadsheetml/2006/main">
  <c r="E490" i="14" l="1"/>
  <c r="F236" i="14" l="1"/>
  <c r="G236" i="14" s="1"/>
  <c r="E376" i="14" l="1"/>
  <c r="E375" i="14" s="1"/>
  <c r="F237" i="14" l="1"/>
  <c r="E238" i="14"/>
  <c r="F525" i="14" l="1"/>
  <c r="G525" i="14" s="1"/>
  <c r="F526" i="14"/>
  <c r="G526" i="14" s="1"/>
  <c r="F417" i="14" l="1"/>
  <c r="F436" i="14"/>
  <c r="F435" i="14"/>
  <c r="F434" i="14"/>
  <c r="F433" i="14"/>
  <c r="G433" i="14" s="1"/>
  <c r="F432" i="14"/>
  <c r="F431" i="14"/>
  <c r="E429" i="14"/>
  <c r="F524" i="14"/>
  <c r="E520" i="14"/>
  <c r="G524" i="14" l="1"/>
  <c r="G435" i="14"/>
  <c r="G436" i="14"/>
  <c r="G434" i="14"/>
  <c r="G432" i="14"/>
  <c r="G431" i="14"/>
  <c r="E511" i="14"/>
  <c r="E505" i="14"/>
  <c r="E496" i="14"/>
  <c r="E493" i="14"/>
  <c r="E485" i="14"/>
  <c r="E479" i="14"/>
  <c r="F486" i="14"/>
  <c r="F487" i="14"/>
  <c r="F488" i="14"/>
  <c r="F489" i="14"/>
  <c r="F491" i="14"/>
  <c r="F492" i="14"/>
  <c r="F494" i="14"/>
  <c r="F495" i="14"/>
  <c r="F497" i="14"/>
  <c r="F498" i="14"/>
  <c r="F499" i="14"/>
  <c r="F500" i="14"/>
  <c r="F501" i="14"/>
  <c r="F502" i="14"/>
  <c r="F503" i="14"/>
  <c r="F504" i="14"/>
  <c r="F506" i="14"/>
  <c r="F507" i="14"/>
  <c r="F508" i="14"/>
  <c r="F509" i="14"/>
  <c r="F510" i="14"/>
  <c r="F512" i="14"/>
  <c r="F513" i="14"/>
  <c r="F514" i="14"/>
  <c r="F515" i="14"/>
  <c r="F516" i="14"/>
  <c r="F517" i="14"/>
  <c r="F518" i="14"/>
  <c r="F519" i="14"/>
  <c r="F480" i="14"/>
  <c r="F481" i="14"/>
  <c r="F482" i="14"/>
  <c r="F483" i="14"/>
  <c r="F412" i="14"/>
  <c r="F413" i="14"/>
  <c r="F414" i="14"/>
  <c r="F415" i="14"/>
  <c r="F411" i="14"/>
  <c r="E410" i="14"/>
  <c r="F400" i="14"/>
  <c r="F404" i="14"/>
  <c r="F405" i="14"/>
  <c r="F406" i="14"/>
  <c r="F389" i="14"/>
  <c r="F390" i="14"/>
  <c r="F391" i="14"/>
  <c r="F392" i="14"/>
  <c r="F393" i="14"/>
  <c r="F394" i="14"/>
  <c r="F388" i="14"/>
  <c r="E387" i="14"/>
  <c r="E395" i="14"/>
  <c r="F511" i="14" l="1"/>
  <c r="F387" i="14"/>
  <c r="G405" i="14"/>
  <c r="G412" i="14"/>
  <c r="G516" i="14"/>
  <c r="G507" i="14"/>
  <c r="G498" i="14"/>
  <c r="G492" i="14"/>
  <c r="G487" i="14"/>
  <c r="G390" i="14"/>
  <c r="G415" i="14"/>
  <c r="G519" i="14"/>
  <c r="G510" i="14"/>
  <c r="G506" i="14"/>
  <c r="G497" i="14"/>
  <c r="G491" i="14"/>
  <c r="G486" i="14"/>
  <c r="G393" i="14"/>
  <c r="G389" i="14"/>
  <c r="G414" i="14"/>
  <c r="G482" i="14"/>
  <c r="G518" i="14"/>
  <c r="G514" i="14"/>
  <c r="G509" i="14"/>
  <c r="G504" i="14"/>
  <c r="G500" i="14"/>
  <c r="G495" i="14"/>
  <c r="G489" i="14"/>
  <c r="E477" i="14"/>
  <c r="G391" i="14"/>
  <c r="G411" i="14"/>
  <c r="F410" i="14"/>
  <c r="G480" i="14"/>
  <c r="G502" i="14"/>
  <c r="G394" i="14"/>
  <c r="G404" i="14"/>
  <c r="G483" i="14"/>
  <c r="G515" i="14"/>
  <c r="G501" i="14"/>
  <c r="G392" i="14"/>
  <c r="G406" i="14"/>
  <c r="G413" i="14"/>
  <c r="G481" i="14"/>
  <c r="G517" i="14"/>
  <c r="G513" i="14"/>
  <c r="G508" i="14"/>
  <c r="G503" i="14"/>
  <c r="G499" i="14"/>
  <c r="G494" i="14"/>
  <c r="G488" i="14"/>
  <c r="G512" i="14"/>
  <c r="F496" i="14"/>
  <c r="F479" i="14"/>
  <c r="F485" i="14"/>
  <c r="F505" i="14"/>
  <c r="F493" i="14"/>
  <c r="G400" i="14"/>
  <c r="G388" i="14"/>
  <c r="F408" i="14"/>
  <c r="F409" i="14"/>
  <c r="F396" i="14"/>
  <c r="F397" i="14"/>
  <c r="F398" i="14"/>
  <c r="F399" i="14"/>
  <c r="F401" i="14"/>
  <c r="F402" i="14"/>
  <c r="F403" i="14"/>
  <c r="F407" i="14"/>
  <c r="F384" i="14"/>
  <c r="F385" i="14"/>
  <c r="F386" i="14"/>
  <c r="F383" i="14"/>
  <c r="F378" i="14"/>
  <c r="F379" i="14"/>
  <c r="F380" i="14"/>
  <c r="F377" i="14"/>
  <c r="F372" i="14"/>
  <c r="F373" i="14"/>
  <c r="F374" i="14"/>
  <c r="F371" i="14"/>
  <c r="F370" i="14"/>
  <c r="F368" i="14"/>
  <c r="E382" i="14"/>
  <c r="E369" i="14"/>
  <c r="G485" i="14" l="1"/>
  <c r="G511" i="14"/>
  <c r="G371" i="14"/>
  <c r="G407" i="14"/>
  <c r="G374" i="14"/>
  <c r="G386" i="14"/>
  <c r="G373" i="14"/>
  <c r="G385" i="14"/>
  <c r="G402" i="14"/>
  <c r="G397" i="14"/>
  <c r="G387" i="14"/>
  <c r="G493" i="14"/>
  <c r="G496" i="14"/>
  <c r="G377" i="14"/>
  <c r="F376" i="14"/>
  <c r="G409" i="14"/>
  <c r="G380" i="14"/>
  <c r="G403" i="14"/>
  <c r="G398" i="14"/>
  <c r="G479" i="14"/>
  <c r="G379" i="14"/>
  <c r="E367" i="14"/>
  <c r="G370" i="14"/>
  <c r="F369" i="14"/>
  <c r="F367" i="14" s="1"/>
  <c r="G372" i="14"/>
  <c r="G378" i="14"/>
  <c r="G384" i="14"/>
  <c r="G401" i="14"/>
  <c r="G396" i="14"/>
  <c r="F395" i="14"/>
  <c r="G383" i="14"/>
  <c r="F382" i="14"/>
  <c r="E484" i="14"/>
  <c r="G410" i="14"/>
  <c r="G505" i="14"/>
  <c r="G399" i="14"/>
  <c r="G408" i="14"/>
  <c r="F490" i="14"/>
  <c r="F484" i="14" s="1"/>
  <c r="G368" i="14"/>
  <c r="G376" i="14" l="1"/>
  <c r="G369" i="14"/>
  <c r="E476" i="14"/>
  <c r="F375" i="14"/>
  <c r="G375" i="14" s="1"/>
  <c r="E366" i="14"/>
  <c r="G382" i="14"/>
  <c r="G395" i="14"/>
  <c r="G490" i="14"/>
  <c r="G484" i="14" s="1"/>
  <c r="F523" i="14"/>
  <c r="F522" i="14"/>
  <c r="F521" i="14"/>
  <c r="F478" i="14"/>
  <c r="E365" i="14" l="1"/>
  <c r="G523" i="14"/>
  <c r="F366" i="14"/>
  <c r="G521" i="14"/>
  <c r="F520" i="14"/>
  <c r="G367" i="14"/>
  <c r="G366" i="14" s="1"/>
  <c r="G478" i="14"/>
  <c r="F477" i="14"/>
  <c r="G522" i="14"/>
  <c r="F476" i="14" l="1"/>
  <c r="G477" i="14"/>
  <c r="G520" i="14"/>
  <c r="F303" i="14"/>
  <c r="F304" i="14"/>
  <c r="F305" i="14"/>
  <c r="F306" i="14"/>
  <c r="F307" i="14"/>
  <c r="F308" i="14"/>
  <c r="G307" i="14" l="1"/>
  <c r="G303" i="14"/>
  <c r="F302" i="14"/>
  <c r="G306" i="14"/>
  <c r="G476" i="14"/>
  <c r="G305" i="14"/>
  <c r="G308" i="14"/>
  <c r="G304" i="14"/>
  <c r="E289" i="14"/>
  <c r="F290" i="14"/>
  <c r="F291" i="14"/>
  <c r="F292" i="14"/>
  <c r="F293" i="14"/>
  <c r="F294" i="14"/>
  <c r="F295" i="14"/>
  <c r="F296" i="14"/>
  <c r="F297" i="14"/>
  <c r="F298" i="14"/>
  <c r="F310" i="14"/>
  <c r="F311" i="14"/>
  <c r="F312" i="14"/>
  <c r="F313" i="14"/>
  <c r="F314" i="14"/>
  <c r="F315" i="14"/>
  <c r="F316" i="14"/>
  <c r="F317" i="14"/>
  <c r="E309" i="14"/>
  <c r="G314" i="14" l="1"/>
  <c r="G310" i="14"/>
  <c r="F309" i="14"/>
  <c r="G295" i="14"/>
  <c r="G291" i="14"/>
  <c r="G302" i="14"/>
  <c r="G317" i="14"/>
  <c r="G313" i="14"/>
  <c r="G298" i="14"/>
  <c r="G294" i="14"/>
  <c r="G290" i="14"/>
  <c r="F289" i="14"/>
  <c r="G316" i="14"/>
  <c r="G312" i="14"/>
  <c r="G297" i="14"/>
  <c r="G293" i="14"/>
  <c r="E288" i="14"/>
  <c r="G315" i="14"/>
  <c r="G311" i="14"/>
  <c r="G296" i="14"/>
  <c r="G292" i="14"/>
  <c r="E302" i="14"/>
  <c r="F299" i="14"/>
  <c r="F300" i="14"/>
  <c r="F261" i="14"/>
  <c r="F262" i="14"/>
  <c r="F263" i="14"/>
  <c r="F264" i="14"/>
  <c r="F265" i="14"/>
  <c r="F266" i="14"/>
  <c r="F267" i="14"/>
  <c r="E260" i="14"/>
  <c r="E252" i="14"/>
  <c r="F254" i="14"/>
  <c r="F255" i="14"/>
  <c r="F256" i="14"/>
  <c r="F257" i="14"/>
  <c r="F258" i="14"/>
  <c r="F259" i="14"/>
  <c r="F253" i="14"/>
  <c r="E251" i="14" l="1"/>
  <c r="F252" i="14"/>
  <c r="G256" i="14"/>
  <c r="G264" i="14"/>
  <c r="G259" i="14"/>
  <c r="G255" i="14"/>
  <c r="G267" i="14"/>
  <c r="G263" i="14"/>
  <c r="G299" i="14"/>
  <c r="G309" i="14"/>
  <c r="G258" i="14"/>
  <c r="G254" i="14"/>
  <c r="G266" i="14"/>
  <c r="G262" i="14"/>
  <c r="F288" i="14"/>
  <c r="G265" i="14"/>
  <c r="G261" i="14"/>
  <c r="F260" i="14"/>
  <c r="G289" i="14"/>
  <c r="G257" i="14"/>
  <c r="G300" i="14"/>
  <c r="G253" i="14"/>
  <c r="E226" i="14"/>
  <c r="F227" i="14"/>
  <c r="F228" i="14"/>
  <c r="F229" i="14"/>
  <c r="F230" i="14"/>
  <c r="F231" i="14"/>
  <c r="F232" i="14"/>
  <c r="E167" i="14"/>
  <c r="F168" i="14"/>
  <c r="F169" i="14"/>
  <c r="F170" i="14"/>
  <c r="F171" i="14"/>
  <c r="F172" i="14"/>
  <c r="F173" i="14"/>
  <c r="F157" i="14"/>
  <c r="F158" i="14"/>
  <c r="F159" i="14"/>
  <c r="F160" i="14"/>
  <c r="F161" i="14"/>
  <c r="F162" i="14"/>
  <c r="E156" i="14"/>
  <c r="E146" i="14"/>
  <c r="F147" i="14"/>
  <c r="G288" i="14" l="1"/>
  <c r="G158" i="14"/>
  <c r="G161" i="14"/>
  <c r="G170" i="14"/>
  <c r="G228" i="14"/>
  <c r="G260" i="14"/>
  <c r="G160" i="14"/>
  <c r="G173" i="14"/>
  <c r="G169" i="14"/>
  <c r="G231" i="14"/>
  <c r="G227" i="14"/>
  <c r="G159" i="14"/>
  <c r="G172" i="14"/>
  <c r="G230" i="14"/>
  <c r="G252" i="14"/>
  <c r="E166" i="14"/>
  <c r="G157" i="14"/>
  <c r="G232" i="14"/>
  <c r="G162" i="14"/>
  <c r="G171" i="14"/>
  <c r="G229" i="14"/>
  <c r="G147" i="14"/>
  <c r="F167" i="14"/>
  <c r="F226" i="14"/>
  <c r="F156" i="14"/>
  <c r="G168" i="14"/>
  <c r="F149" i="14"/>
  <c r="F150" i="14"/>
  <c r="F151" i="14"/>
  <c r="F152" i="14"/>
  <c r="F148" i="14"/>
  <c r="F143" i="14"/>
  <c r="F144" i="14"/>
  <c r="F145" i="14"/>
  <c r="G156" i="14" l="1"/>
  <c r="G151" i="14"/>
  <c r="G143" i="14"/>
  <c r="G150" i="14"/>
  <c r="G167" i="14"/>
  <c r="G144" i="14"/>
  <c r="G149" i="14"/>
  <c r="G226" i="14"/>
  <c r="G145" i="14"/>
  <c r="G152" i="14"/>
  <c r="F146" i="14"/>
  <c r="F142" i="14"/>
  <c r="G148" i="14"/>
  <c r="G142" i="14" l="1"/>
  <c r="G146" i="14"/>
  <c r="E142" i="14"/>
  <c r="E141" i="14" l="1"/>
  <c r="E120" i="14" l="1"/>
  <c r="F475" i="14" l="1"/>
  <c r="G475" i="14" l="1"/>
  <c r="E322" i="14"/>
  <c r="F14" i="14" l="1"/>
  <c r="F21" i="14"/>
  <c r="F23" i="14"/>
  <c r="F24" i="14"/>
  <c r="F25" i="14"/>
  <c r="F17" i="14"/>
  <c r="E474" i="14"/>
  <c r="F106" i="14"/>
  <c r="F107" i="14"/>
  <c r="F108" i="14"/>
  <c r="F109" i="14"/>
  <c r="F112" i="14"/>
  <c r="F113" i="14"/>
  <c r="F114" i="14"/>
  <c r="F117" i="14"/>
  <c r="F118" i="14"/>
  <c r="F116" i="14"/>
  <c r="F111" i="14"/>
  <c r="F105" i="14"/>
  <c r="F97" i="14"/>
  <c r="F98" i="14"/>
  <c r="F99" i="14"/>
  <c r="F100" i="14"/>
  <c r="F101" i="14"/>
  <c r="F102" i="14"/>
  <c r="F103" i="14"/>
  <c r="F96" i="14"/>
  <c r="F86" i="14"/>
  <c r="F87" i="14"/>
  <c r="F88" i="14"/>
  <c r="F89" i="14"/>
  <c r="F90" i="14"/>
  <c r="F91" i="14"/>
  <c r="F92" i="14"/>
  <c r="F93" i="14"/>
  <c r="F94" i="14"/>
  <c r="F85" i="14"/>
  <c r="E466" i="14"/>
  <c r="E458" i="14"/>
  <c r="E448" i="14"/>
  <c r="F421" i="14"/>
  <c r="F422" i="14"/>
  <c r="F423" i="14"/>
  <c r="F424" i="14"/>
  <c r="F425" i="14"/>
  <c r="F426" i="14"/>
  <c r="F427" i="14"/>
  <c r="E419" i="14"/>
  <c r="F420" i="14"/>
  <c r="E350" i="14"/>
  <c r="E335" i="14"/>
  <c r="E328" i="14"/>
  <c r="E271" i="14"/>
  <c r="E246" i="14"/>
  <c r="E218" i="14"/>
  <c r="E215" i="14"/>
  <c r="E209" i="14"/>
  <c r="F201" i="14"/>
  <c r="F202" i="14"/>
  <c r="F203" i="14"/>
  <c r="F204" i="14"/>
  <c r="F205" i="14"/>
  <c r="F206" i="14"/>
  <c r="F207" i="14"/>
  <c r="F200" i="14"/>
  <c r="E199" i="14"/>
  <c r="F135" i="14"/>
  <c r="F136" i="14"/>
  <c r="F137" i="14"/>
  <c r="F138" i="14"/>
  <c r="F139" i="14"/>
  <c r="E134" i="14"/>
  <c r="F132" i="14"/>
  <c r="E130" i="14"/>
  <c r="F129" i="14"/>
  <c r="F128" i="14"/>
  <c r="F126" i="14"/>
  <c r="F121" i="14"/>
  <c r="F122" i="14"/>
  <c r="F123" i="14"/>
  <c r="F124" i="14"/>
  <c r="F125" i="14"/>
  <c r="E127" i="14"/>
  <c r="E95" i="14"/>
  <c r="E115" i="14"/>
  <c r="E110" i="14"/>
  <c r="E104" i="14"/>
  <c r="E84" i="14"/>
  <c r="F72" i="14"/>
  <c r="F73" i="14"/>
  <c r="F74" i="14"/>
  <c r="F75" i="14"/>
  <c r="F76" i="14"/>
  <c r="F77" i="14"/>
  <c r="F78" i="14"/>
  <c r="F79" i="14"/>
  <c r="F80" i="14"/>
  <c r="F81" i="14"/>
  <c r="F82" i="14"/>
  <c r="F66" i="14"/>
  <c r="F67" i="14"/>
  <c r="F68" i="14"/>
  <c r="F54" i="14"/>
  <c r="F55" i="14"/>
  <c r="F56" i="14"/>
  <c r="F57" i="14"/>
  <c r="F58" i="14"/>
  <c r="F59" i="14"/>
  <c r="F60" i="14"/>
  <c r="F61" i="14"/>
  <c r="F45" i="14"/>
  <c r="F46" i="14"/>
  <c r="F47" i="14"/>
  <c r="F48" i="14"/>
  <c r="F49" i="14"/>
  <c r="F50" i="14"/>
  <c r="F51" i="14"/>
  <c r="G51" i="14" l="1"/>
  <c r="G60" i="14"/>
  <c r="G56" i="14"/>
  <c r="G67" i="14"/>
  <c r="G80" i="14"/>
  <c r="G76" i="14"/>
  <c r="G72" i="14"/>
  <c r="G124" i="14"/>
  <c r="G126" i="14"/>
  <c r="G132" i="14"/>
  <c r="G137" i="14"/>
  <c r="G200" i="14"/>
  <c r="G204" i="14"/>
  <c r="E343" i="14"/>
  <c r="G426" i="14"/>
  <c r="G422" i="14"/>
  <c r="G92" i="14"/>
  <c r="G88" i="14"/>
  <c r="G103" i="14"/>
  <c r="G99" i="14"/>
  <c r="G114" i="14"/>
  <c r="G108" i="14"/>
  <c r="G17" i="14"/>
  <c r="G21" i="14"/>
  <c r="G50" i="14"/>
  <c r="G46" i="14"/>
  <c r="G66" i="14"/>
  <c r="G79" i="14"/>
  <c r="G75" i="14"/>
  <c r="G123" i="14"/>
  <c r="G136" i="14"/>
  <c r="G207" i="14"/>
  <c r="G203" i="14"/>
  <c r="E269" i="14"/>
  <c r="G420" i="14"/>
  <c r="G425" i="14"/>
  <c r="G421" i="14"/>
  <c r="G91" i="14"/>
  <c r="G87" i="14"/>
  <c r="G102" i="14"/>
  <c r="G98" i="14"/>
  <c r="G113" i="14"/>
  <c r="G107" i="14"/>
  <c r="G25" i="14"/>
  <c r="G14" i="14"/>
  <c r="G49" i="14"/>
  <c r="G58" i="14"/>
  <c r="G82" i="14"/>
  <c r="G78" i="14"/>
  <c r="G74" i="14"/>
  <c r="G122" i="14"/>
  <c r="G129" i="14"/>
  <c r="G139" i="14"/>
  <c r="G135" i="14"/>
  <c r="G206" i="14"/>
  <c r="G202" i="14"/>
  <c r="E321" i="14"/>
  <c r="G424" i="14"/>
  <c r="G94" i="14"/>
  <c r="G90" i="14"/>
  <c r="G86" i="14"/>
  <c r="G101" i="14"/>
  <c r="G97" i="14"/>
  <c r="G118" i="14"/>
  <c r="G112" i="14"/>
  <c r="G106" i="14"/>
  <c r="G24" i="14"/>
  <c r="G47" i="14"/>
  <c r="G48" i="14"/>
  <c r="G61" i="14"/>
  <c r="G57" i="14"/>
  <c r="G68" i="14"/>
  <c r="G81" i="14"/>
  <c r="G77" i="14"/>
  <c r="G73" i="14"/>
  <c r="G125" i="14"/>
  <c r="G138" i="14"/>
  <c r="G205" i="14"/>
  <c r="G201" i="14"/>
  <c r="G427" i="14"/>
  <c r="G423" i="14"/>
  <c r="G93" i="14"/>
  <c r="G89" i="14"/>
  <c r="G100" i="14"/>
  <c r="G117" i="14"/>
  <c r="G109" i="14"/>
  <c r="G23" i="14"/>
  <c r="E224" i="14"/>
  <c r="E119" i="14"/>
  <c r="E83" i="14"/>
  <c r="G45" i="14"/>
  <c r="G54" i="14"/>
  <c r="G121" i="14"/>
  <c r="F120" i="14"/>
  <c r="F95" i="14"/>
  <c r="G105" i="14"/>
  <c r="F104" i="14"/>
  <c r="G59" i="14"/>
  <c r="G55" i="14"/>
  <c r="E165" i="14"/>
  <c r="G111" i="14"/>
  <c r="F110" i="14"/>
  <c r="G128" i="14"/>
  <c r="F127" i="14"/>
  <c r="E133" i="14"/>
  <c r="E190" i="14"/>
  <c r="G85" i="14"/>
  <c r="F84" i="14"/>
  <c r="G116" i="14"/>
  <c r="F115" i="14"/>
  <c r="G96" i="14"/>
  <c r="F134" i="14"/>
  <c r="F133" i="14" s="1"/>
  <c r="E208" i="14"/>
  <c r="F199" i="14"/>
  <c r="G134" i="14" l="1"/>
  <c r="G133" i="14" s="1"/>
  <c r="G127" i="14"/>
  <c r="G84" i="14"/>
  <c r="E250" i="14"/>
  <c r="G115" i="14"/>
  <c r="G110" i="14"/>
  <c r="G120" i="14"/>
  <c r="G199" i="14"/>
  <c r="G104" i="14"/>
  <c r="F119" i="14"/>
  <c r="F83" i="14"/>
  <c r="G95" i="14"/>
  <c r="E140" i="14"/>
  <c r="E249" i="14" l="1"/>
  <c r="G119" i="14"/>
  <c r="G83" i="14"/>
  <c r="E69" i="14"/>
  <c r="E64" i="14"/>
  <c r="F65" i="14"/>
  <c r="F70" i="14"/>
  <c r="F71" i="14"/>
  <c r="E52" i="14"/>
  <c r="E43" i="14"/>
  <c r="G65" i="14" l="1"/>
  <c r="F64" i="14"/>
  <c r="G71" i="14"/>
  <c r="E63" i="14"/>
  <c r="G70" i="14"/>
  <c r="F69" i="14"/>
  <c r="F42" i="14"/>
  <c r="F41" i="14"/>
  <c r="F40" i="14"/>
  <c r="E39" i="14"/>
  <c r="E36" i="14"/>
  <c r="F38" i="14"/>
  <c r="F37" i="14"/>
  <c r="F11" i="14"/>
  <c r="F26" i="14"/>
  <c r="F27" i="14"/>
  <c r="F28" i="14"/>
  <c r="F29" i="14"/>
  <c r="F30" i="14"/>
  <c r="F31" i="14"/>
  <c r="F32" i="14"/>
  <c r="F33" i="14"/>
  <c r="F34" i="14"/>
  <c r="E18" i="14"/>
  <c r="E12" i="14"/>
  <c r="F268" i="14"/>
  <c r="F270" i="14"/>
  <c r="F272" i="14"/>
  <c r="F273" i="14"/>
  <c r="F274" i="14"/>
  <c r="F275" i="14"/>
  <c r="F276" i="14"/>
  <c r="F277" i="14"/>
  <c r="F278" i="14"/>
  <c r="F279" i="14"/>
  <c r="F280" i="14"/>
  <c r="F281" i="14"/>
  <c r="F282" i="14"/>
  <c r="F283" i="14"/>
  <c r="F284" i="14"/>
  <c r="F285" i="14"/>
  <c r="F286" i="14"/>
  <c r="F287" i="14"/>
  <c r="F301" i="14"/>
  <c r="F319" i="14"/>
  <c r="F320" i="14"/>
  <c r="F323" i="14"/>
  <c r="F324" i="14"/>
  <c r="F325" i="14"/>
  <c r="F326" i="14"/>
  <c r="F327" i="14"/>
  <c r="F329" i="14"/>
  <c r="F330" i="14"/>
  <c r="F331" i="14"/>
  <c r="F332" i="14"/>
  <c r="F333" i="14"/>
  <c r="F334" i="14"/>
  <c r="F336" i="14"/>
  <c r="F337" i="14"/>
  <c r="F338" i="14"/>
  <c r="F339" i="14"/>
  <c r="F340" i="14"/>
  <c r="F341" i="14"/>
  <c r="F342" i="14"/>
  <c r="F344" i="14"/>
  <c r="F345" i="14"/>
  <c r="F346" i="14"/>
  <c r="F347" i="14"/>
  <c r="F348" i="14"/>
  <c r="F349" i="14"/>
  <c r="F351" i="14"/>
  <c r="F352" i="14"/>
  <c r="F353" i="14"/>
  <c r="F354" i="14"/>
  <c r="F355" i="14"/>
  <c r="F356" i="14"/>
  <c r="F357" i="14"/>
  <c r="F358" i="14"/>
  <c r="F359" i="14"/>
  <c r="F360" i="14"/>
  <c r="F361" i="14"/>
  <c r="F362" i="14"/>
  <c r="F363" i="14"/>
  <c r="F364" i="14"/>
  <c r="F416" i="14"/>
  <c r="F418" i="14"/>
  <c r="F428" i="14"/>
  <c r="F233" i="14"/>
  <c r="F234" i="14"/>
  <c r="F235" i="14"/>
  <c r="F239" i="14"/>
  <c r="F240" i="14"/>
  <c r="F241" i="14"/>
  <c r="F242" i="14"/>
  <c r="F243" i="14"/>
  <c r="F244" i="14"/>
  <c r="F245" i="14"/>
  <c r="F247" i="14"/>
  <c r="F248" i="14"/>
  <c r="F225" i="14"/>
  <c r="F153" i="14"/>
  <c r="F154" i="14"/>
  <c r="F155" i="14"/>
  <c r="F163" i="14"/>
  <c r="F164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1" i="14"/>
  <c r="F192" i="14"/>
  <c r="F193" i="14"/>
  <c r="F194" i="14"/>
  <c r="F195" i="14"/>
  <c r="F196" i="14"/>
  <c r="F197" i="14"/>
  <c r="F198" i="14"/>
  <c r="F208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F222" i="14"/>
  <c r="F223" i="14"/>
  <c r="F328" i="14" l="1"/>
  <c r="F271" i="14"/>
  <c r="F350" i="14"/>
  <c r="F343" i="14" s="1"/>
  <c r="F322" i="14"/>
  <c r="F335" i="14"/>
  <c r="F251" i="14"/>
  <c r="F365" i="14"/>
  <c r="F166" i="14"/>
  <c r="F141" i="14"/>
  <c r="G245" i="14"/>
  <c r="G364" i="14"/>
  <c r="G352" i="14"/>
  <c r="G301" i="14"/>
  <c r="G277" i="14"/>
  <c r="G33" i="14"/>
  <c r="G244" i="14"/>
  <c r="G240" i="14"/>
  <c r="G235" i="14"/>
  <c r="G418" i="14"/>
  <c r="G363" i="14"/>
  <c r="G359" i="14"/>
  <c r="G355" i="14"/>
  <c r="G351" i="14"/>
  <c r="G347" i="14"/>
  <c r="G339" i="14"/>
  <c r="G334" i="14"/>
  <c r="G330" i="14"/>
  <c r="G325" i="14"/>
  <c r="G319" i="14"/>
  <c r="G284" i="14"/>
  <c r="G280" i="14"/>
  <c r="G276" i="14"/>
  <c r="G32" i="14"/>
  <c r="G28" i="14"/>
  <c r="G37" i="14"/>
  <c r="G40" i="14"/>
  <c r="G69" i="14"/>
  <c r="G64" i="14"/>
  <c r="G360" i="14"/>
  <c r="G348" i="14"/>
  <c r="G340" i="14"/>
  <c r="G326" i="14"/>
  <c r="G285" i="14"/>
  <c r="G273" i="14"/>
  <c r="G29" i="14"/>
  <c r="G248" i="14"/>
  <c r="G243" i="14"/>
  <c r="G234" i="14"/>
  <c r="G362" i="14"/>
  <c r="G358" i="14"/>
  <c r="G354" i="14"/>
  <c r="G346" i="14"/>
  <c r="G342" i="14"/>
  <c r="G338" i="14"/>
  <c r="G333" i="14"/>
  <c r="G324" i="14"/>
  <c r="G287" i="14"/>
  <c r="G279" i="14"/>
  <c r="G275" i="14"/>
  <c r="G270" i="14"/>
  <c r="G31" i="14"/>
  <c r="G27" i="14"/>
  <c r="G38" i="14"/>
  <c r="G41" i="14"/>
  <c r="G241" i="14"/>
  <c r="G356" i="14"/>
  <c r="G344" i="14"/>
  <c r="G331" i="14"/>
  <c r="G320" i="14"/>
  <c r="G281" i="14"/>
  <c r="G242" i="14"/>
  <c r="G237" i="14"/>
  <c r="G233" i="14"/>
  <c r="F419" i="14"/>
  <c r="G416" i="14"/>
  <c r="G361" i="14"/>
  <c r="G357" i="14"/>
  <c r="G353" i="14"/>
  <c r="G349" i="14"/>
  <c r="G345" i="14"/>
  <c r="G341" i="14"/>
  <c r="G337" i="14"/>
  <c r="G332" i="14"/>
  <c r="G327" i="14"/>
  <c r="G286" i="14"/>
  <c r="G282" i="14"/>
  <c r="G278" i="14"/>
  <c r="G274" i="14"/>
  <c r="G268" i="14"/>
  <c r="G34" i="14"/>
  <c r="G30" i="14"/>
  <c r="G26" i="14"/>
  <c r="G42" i="14"/>
  <c r="G215" i="14"/>
  <c r="G193" i="14"/>
  <c r="G189" i="14"/>
  <c r="G177" i="14"/>
  <c r="G155" i="14"/>
  <c r="G222" i="14"/>
  <c r="G218" i="14"/>
  <c r="G214" i="14"/>
  <c r="G196" i="14"/>
  <c r="G192" i="14"/>
  <c r="G188" i="14"/>
  <c r="G184" i="14"/>
  <c r="G180" i="14"/>
  <c r="G176" i="14"/>
  <c r="G164" i="14"/>
  <c r="G154" i="14"/>
  <c r="G219" i="14"/>
  <c r="G197" i="14"/>
  <c r="G181" i="14"/>
  <c r="G221" i="14"/>
  <c r="G217" i="14"/>
  <c r="G213" i="14"/>
  <c r="G208" i="14"/>
  <c r="G195" i="14"/>
  <c r="G191" i="14"/>
  <c r="F190" i="14"/>
  <c r="G187" i="14"/>
  <c r="G183" i="14"/>
  <c r="G179" i="14"/>
  <c r="G175" i="14"/>
  <c r="G163" i="14"/>
  <c r="G153" i="14"/>
  <c r="G223" i="14"/>
  <c r="G211" i="14"/>
  <c r="G220" i="14"/>
  <c r="G216" i="14"/>
  <c r="G212" i="14"/>
  <c r="G198" i="14"/>
  <c r="G194" i="14"/>
  <c r="G186" i="14"/>
  <c r="G182" i="14"/>
  <c r="G178" i="14"/>
  <c r="G174" i="14"/>
  <c r="G11" i="14"/>
  <c r="G428" i="14"/>
  <c r="G272" i="14"/>
  <c r="G336" i="14"/>
  <c r="G323" i="14"/>
  <c r="G329" i="14"/>
  <c r="G283" i="14"/>
  <c r="G417" i="14"/>
  <c r="G225" i="14"/>
  <c r="G210" i="14"/>
  <c r="F209" i="14"/>
  <c r="G247" i="14"/>
  <c r="F246" i="14"/>
  <c r="G239" i="14"/>
  <c r="F238" i="14"/>
  <c r="G185" i="14"/>
  <c r="E10" i="14"/>
  <c r="F36" i="14"/>
  <c r="F39" i="14"/>
  <c r="F269" i="14" l="1"/>
  <c r="G328" i="14"/>
  <c r="F321" i="14"/>
  <c r="G322" i="14"/>
  <c r="G251" i="14"/>
  <c r="G365" i="14"/>
  <c r="G335" i="14"/>
  <c r="F165" i="14"/>
  <c r="G271" i="14"/>
  <c r="G350" i="14"/>
  <c r="F224" i="14"/>
  <c r="G166" i="14"/>
  <c r="G141" i="14"/>
  <c r="G39" i="14"/>
  <c r="G36" i="14"/>
  <c r="G238" i="14"/>
  <c r="G246" i="14"/>
  <c r="G419" i="14"/>
  <c r="G209" i="14"/>
  <c r="G190" i="14"/>
  <c r="F473" i="14"/>
  <c r="F472" i="14"/>
  <c r="F471" i="14"/>
  <c r="F470" i="14"/>
  <c r="F469" i="14"/>
  <c r="F468" i="14"/>
  <c r="F467" i="14"/>
  <c r="F465" i="14"/>
  <c r="F464" i="14"/>
  <c r="F463" i="14"/>
  <c r="F462" i="14"/>
  <c r="F461" i="14"/>
  <c r="F460" i="14"/>
  <c r="F459" i="14"/>
  <c r="F457" i="14"/>
  <c r="F456" i="14"/>
  <c r="F455" i="14"/>
  <c r="F454" i="14"/>
  <c r="F453" i="14"/>
  <c r="F452" i="14"/>
  <c r="F451" i="14"/>
  <c r="F450" i="14"/>
  <c r="F449" i="14"/>
  <c r="F447" i="14"/>
  <c r="F446" i="14"/>
  <c r="F445" i="14"/>
  <c r="F444" i="14"/>
  <c r="F443" i="14"/>
  <c r="F442" i="14"/>
  <c r="F441" i="14"/>
  <c r="F440" i="14"/>
  <c r="F439" i="14"/>
  <c r="F438" i="14"/>
  <c r="E437" i="14"/>
  <c r="F140" i="14" l="1"/>
  <c r="F250" i="14"/>
  <c r="F249" i="14" s="1"/>
  <c r="E527" i="14"/>
  <c r="G269" i="14"/>
  <c r="G250" i="14" s="1"/>
  <c r="E9" i="14"/>
  <c r="G343" i="14"/>
  <c r="G321" i="14"/>
  <c r="G165" i="14"/>
  <c r="G224" i="14"/>
  <c r="G445" i="14"/>
  <c r="G462" i="14"/>
  <c r="G440" i="14"/>
  <c r="G444" i="14"/>
  <c r="G453" i="14"/>
  <c r="G457" i="14"/>
  <c r="G461" i="14"/>
  <c r="G465" i="14"/>
  <c r="G469" i="14"/>
  <c r="G473" i="14"/>
  <c r="G450" i="14"/>
  <c r="G442" i="14"/>
  <c r="G446" i="14"/>
  <c r="G451" i="14"/>
  <c r="G455" i="14"/>
  <c r="G463" i="14"/>
  <c r="G471" i="14"/>
  <c r="G441" i="14"/>
  <c r="G454" i="14"/>
  <c r="G470" i="14"/>
  <c r="G439" i="14"/>
  <c r="G443" i="14"/>
  <c r="G447" i="14"/>
  <c r="G452" i="14"/>
  <c r="G456" i="14"/>
  <c r="G460" i="14"/>
  <c r="G464" i="14"/>
  <c r="G468" i="14"/>
  <c r="G472" i="14"/>
  <c r="F466" i="14"/>
  <c r="F437" i="14"/>
  <c r="G459" i="14"/>
  <c r="F458" i="14"/>
  <c r="G449" i="14"/>
  <c r="F448" i="14"/>
  <c r="G467" i="14"/>
  <c r="G438" i="14"/>
  <c r="G140" i="14" l="1"/>
  <c r="G249" i="14"/>
  <c r="G458" i="14"/>
  <c r="G437" i="14"/>
  <c r="G466" i="14"/>
  <c r="G448" i="14"/>
  <c r="F13" i="14"/>
  <c r="G13" i="14" l="1"/>
  <c r="F20" i="14"/>
  <c r="G20" i="14" l="1"/>
  <c r="F430" i="14"/>
  <c r="F131" i="14"/>
  <c r="F63" i="14"/>
  <c r="F62" i="14"/>
  <c r="F53" i="14"/>
  <c r="F44" i="14"/>
  <c r="F35" i="14"/>
  <c r="F22" i="14"/>
  <c r="F19" i="14"/>
  <c r="F16" i="14"/>
  <c r="F15" i="14"/>
  <c r="F429" i="14" l="1"/>
  <c r="G430" i="14"/>
  <c r="G35" i="14"/>
  <c r="F43" i="14"/>
  <c r="F130" i="14"/>
  <c r="G16" i="14"/>
  <c r="G22" i="14"/>
  <c r="G53" i="14"/>
  <c r="F52" i="14"/>
  <c r="G44" i="14"/>
  <c r="G19" i="14"/>
  <c r="G15" i="14"/>
  <c r="G62" i="14"/>
  <c r="G131" i="14"/>
  <c r="F18" i="14"/>
  <c r="G429" i="14" l="1"/>
  <c r="G18" i="14"/>
  <c r="G130" i="14"/>
  <c r="G43" i="14"/>
  <c r="G52" i="14"/>
  <c r="G63" i="14"/>
  <c r="G12" i="14" l="1"/>
  <c r="F12" i="14"/>
  <c r="G474" i="14"/>
  <c r="F474" i="14"/>
  <c r="F10" i="14" l="1"/>
  <c r="F527" i="14" s="1"/>
  <c r="G10" i="14"/>
  <c r="G527" i="14" s="1"/>
  <c r="G9" i="14" l="1"/>
  <c r="F9" i="14"/>
</calcChain>
</file>

<file path=xl/sharedStrings.xml><?xml version="1.0" encoding="utf-8"?>
<sst xmlns="http://schemas.openxmlformats.org/spreadsheetml/2006/main" count="2066" uniqueCount="968">
  <si>
    <t>Łączna wartość wszystkich robót</t>
  </si>
  <si>
    <t>Lp.</t>
  </si>
  <si>
    <t>Zakres robót</t>
  </si>
  <si>
    <t>Wartość netto wg kosztorysu ofertowego</t>
  </si>
  <si>
    <t>Podatek VAT</t>
  </si>
  <si>
    <t>Watość brutto</t>
  </si>
  <si>
    <t>Kolumna A</t>
  </si>
  <si>
    <t>Kolumna B</t>
  </si>
  <si>
    <t>Kolumna C</t>
  </si>
  <si>
    <t>Kolumna D</t>
  </si>
  <si>
    <t>Kolumna E</t>
  </si>
  <si>
    <t>Plik przedmiaru</t>
  </si>
  <si>
    <t>N</t>
  </si>
  <si>
    <t>1.1</t>
  </si>
  <si>
    <t>X</t>
  </si>
  <si>
    <t>W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</si>
  <si>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</si>
  <si>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</si>
  <si>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</si>
  <si>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</si>
  <si>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</si>
  <si>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</si>
  <si>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</si>
  <si>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</si>
  <si>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</si>
  <si>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</si>
  <si>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6.1</t>
  </si>
  <si>
    <t>7.1</t>
  </si>
  <si>
    <t>8.1</t>
  </si>
  <si>
    <t>10.1</t>
  </si>
  <si>
    <t>10.2</t>
  </si>
  <si>
    <t>12.1</t>
  </si>
  <si>
    <t xml:space="preserve">  TABELI WARTOŚCI ELEMENTÓW SCALONYCH</t>
  </si>
  <si>
    <t>ZAGOSPODAROWANIE TERENU</t>
  </si>
  <si>
    <t>KONSTRUKCJA</t>
  </si>
  <si>
    <t>Rozbiórka urządzeń i instalacji</t>
  </si>
  <si>
    <t>Demontaż stolarki i ślusarki</t>
  </si>
  <si>
    <t>Usunięcie pokrycia dachu</t>
  </si>
  <si>
    <t>Rozbiórka konstrukcji przekrycia</t>
  </si>
  <si>
    <t>Rozbiórka elementów konstrukcji nośnej żelbetowej</t>
  </si>
  <si>
    <t>Rozbiórka ścian</t>
  </si>
  <si>
    <t>Rozbiórka fundamentów</t>
  </si>
  <si>
    <t>7.2</t>
  </si>
  <si>
    <t>10.3</t>
  </si>
  <si>
    <t>10.4</t>
  </si>
  <si>
    <t>10.5</t>
  </si>
  <si>
    <t>10.6</t>
  </si>
  <si>
    <t>10.7</t>
  </si>
  <si>
    <t>10.8</t>
  </si>
  <si>
    <t>10.9</t>
  </si>
  <si>
    <t>10.10</t>
  </si>
  <si>
    <t>1.2</t>
  </si>
  <si>
    <t>1.3</t>
  </si>
  <si>
    <t>1.4</t>
  </si>
  <si>
    <t>ROZBIÓRKA BUDYNKU NR 74</t>
  </si>
  <si>
    <t>1.2.2</t>
  </si>
  <si>
    <t>1.2.1</t>
  </si>
  <si>
    <t>1.2.3</t>
  </si>
  <si>
    <t>1.2.4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</si>
  <si>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</si>
  <si>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</si>
  <si>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</si>
  <si>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</si>
  <si>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</si>
  <si>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</si>
  <si>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</si>
  <si>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</si>
  <si>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</si>
  <si>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</si>
  <si>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</si>
  <si>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</si>
  <si>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</si>
  <si>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</si>
  <si>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Budowa MWP E1</t>
  </si>
  <si>
    <t>11_SIEĆ WODOCIĄGOWA</t>
  </si>
  <si>
    <t>12_SIEĆ KANALIZACYJNA - OGÓLNOSPŁAWNA</t>
  </si>
  <si>
    <t>13.0 Projektowana sieć cieplna</t>
  </si>
  <si>
    <t>21.0 Przyłacza wodociągowe i kanalizacyjne</t>
  </si>
  <si>
    <t>22.0 Kanalizacja elektroenergetyczna - teren cytadeli</t>
  </si>
  <si>
    <t>23.0 Oświetlenie zewnętrzne - teren cytadeli</t>
  </si>
  <si>
    <t>24.0 Kanalizacja teletechniczna - teren cytadeli</t>
  </si>
  <si>
    <t>2.4</t>
  </si>
  <si>
    <t>2.5</t>
  </si>
  <si>
    <t>2.6</t>
  </si>
  <si>
    <t>4.1.1</t>
  </si>
  <si>
    <t>4.2.1</t>
  </si>
  <si>
    <t>4.2.2</t>
  </si>
  <si>
    <t>3.4</t>
  </si>
  <si>
    <t>3.5</t>
  </si>
  <si>
    <t>3.6</t>
  </si>
  <si>
    <t>3.7</t>
  </si>
  <si>
    <t>3.8</t>
  </si>
  <si>
    <t>3.9</t>
  </si>
  <si>
    <t>4.3</t>
  </si>
  <si>
    <t>4.4</t>
  </si>
  <si>
    <t>4.5</t>
  </si>
  <si>
    <t>Parking Podziemny</t>
  </si>
  <si>
    <t>INSTALACJE ELEKTRYCZNE I TELETECHNICZNE</t>
  </si>
  <si>
    <t>ARCHITEKTURA</t>
  </si>
  <si>
    <t>INSTALACJE SANITARNE</t>
  </si>
  <si>
    <t>PLAC GWARDII</t>
  </si>
  <si>
    <t>Instalacje elektryczne</t>
  </si>
  <si>
    <t>Instalacje teletechniczne</t>
  </si>
  <si>
    <t>1.5</t>
  </si>
  <si>
    <t>1.6</t>
  </si>
  <si>
    <t>1.7</t>
  </si>
  <si>
    <t>1.8</t>
  </si>
  <si>
    <t>Pawilon Południowy</t>
  </si>
  <si>
    <t>ROZBIÓRKA BUDYNKU NR 41</t>
  </si>
  <si>
    <t>ROZBIÓRKA BUDYNKU NR 79</t>
  </si>
  <si>
    <t>ROZBIÓRKA BUDYNKU NR 89</t>
  </si>
  <si>
    <t>ROZBIÓRKA BUDYNKU NR 99</t>
  </si>
  <si>
    <t>1.4.15</t>
  </si>
  <si>
    <t>1.4.16</t>
  </si>
  <si>
    <t>1.6.1</t>
  </si>
  <si>
    <t>1.6.2</t>
  </si>
  <si>
    <t>1.7.1</t>
  </si>
  <si>
    <t>1.7.2</t>
  </si>
  <si>
    <t>Gospodarka drzewostanem</t>
  </si>
  <si>
    <t>Przygotowanie terenu pod nasadzenia roślinności na gruncie rodzimym</t>
  </si>
  <si>
    <t>Projektowane drzewa</t>
  </si>
  <si>
    <t>Nasadzenia na zielonym dachu</t>
  </si>
  <si>
    <t>Trawniki</t>
  </si>
  <si>
    <t>Projekt zieleni</t>
  </si>
  <si>
    <t>DFA</t>
  </si>
  <si>
    <t>Nawierzchnie wzmocnione</t>
  </si>
  <si>
    <t>Umocnienia</t>
  </si>
  <si>
    <t>Krawężniki i obrzeża</t>
  </si>
  <si>
    <t>Organizacja ruchu</t>
  </si>
  <si>
    <t>Przemieszczenie mas ziemnych</t>
  </si>
  <si>
    <t>Drogi</t>
  </si>
  <si>
    <t>Pozostałe</t>
  </si>
  <si>
    <t>Roboty ziemne</t>
  </si>
  <si>
    <t>Elementy żelbetowe</t>
  </si>
  <si>
    <t>Rampa zjazdowa do garażu</t>
  </si>
  <si>
    <t>Zbiornik</t>
  </si>
  <si>
    <t>System informacji wizualnej</t>
  </si>
  <si>
    <t>NU1d'- Płyta nad parkingiem podziemnym ocieplona od góry, Plac Gwardii nad klatką schodową K2</t>
  </si>
  <si>
    <t>PZ- Płyta nad parkingiem podziemnym z zielenią</t>
  </si>
  <si>
    <t>NZ- Donice na drzewa na gruncie</t>
  </si>
  <si>
    <t>Fontanny</t>
  </si>
  <si>
    <t>Donice</t>
  </si>
  <si>
    <t>Ławka podłużna - Typ1</t>
  </si>
  <si>
    <t>Ławka podłużna - Typ2</t>
  </si>
  <si>
    <t>Zakończenie strefy płyt na stropach</t>
  </si>
  <si>
    <t>Nasadzenia w donicach</t>
  </si>
  <si>
    <t>Demontaże</t>
  </si>
  <si>
    <t>Prace montażowe</t>
  </si>
  <si>
    <t>INSTALACJE ELEKTRYCZNE</t>
  </si>
  <si>
    <t>10.8.1</t>
  </si>
  <si>
    <t>10.8.2</t>
  </si>
  <si>
    <t>10.8.3</t>
  </si>
  <si>
    <t>10.8.4</t>
  </si>
  <si>
    <t>10.8.5</t>
  </si>
  <si>
    <t>10.8.6</t>
  </si>
  <si>
    <t>10.10.1</t>
  </si>
  <si>
    <t>10.10.2</t>
  </si>
  <si>
    <t>Fundamenty</t>
  </si>
  <si>
    <t>Izolacje</t>
  </si>
  <si>
    <t>Ściany żelbetowe w tym z betonu architektonicznego</t>
  </si>
  <si>
    <t>Słupy</t>
  </si>
  <si>
    <t>Stropy, belki</t>
  </si>
  <si>
    <t>Rampa</t>
  </si>
  <si>
    <t>Schody żelbetowe- zbrojenie ujęto w stropach</t>
  </si>
  <si>
    <t>PG1 strefa głównej hali parkingowej</t>
  </si>
  <si>
    <t>PG1' strefa wjazdu i dostaw</t>
  </si>
  <si>
    <t>PG2 posadzka klatki schodowej zewnętrznej  oraz pomieszczeń separatorów na gruncie</t>
  </si>
  <si>
    <t>PG3 posadzka śmietnika oraz pomieszczeń technicznych na gruncie</t>
  </si>
  <si>
    <t>PG4 posadzka klatek schodowych oraz pomieszczeń technicznych od strony Pawilonu Południowego na gruncie</t>
  </si>
  <si>
    <t>PT2, PK1 Strop międzykondygnacyjny od strony Pawilonu Południowego</t>
  </si>
  <si>
    <t>PG5 posadzka zbiornika wodnego na gruncie</t>
  </si>
  <si>
    <t>PG6 posadzka kanałów wentylacyjnych bytowo-oddymiających na gruncie</t>
  </si>
  <si>
    <t>PT1 strop między pomieszczeniami technicznymi</t>
  </si>
  <si>
    <t>PP1 strop między poziomami parkingu</t>
  </si>
  <si>
    <t>Posadzki na rampie</t>
  </si>
  <si>
    <t>Posadzka podniesiona, kraty</t>
  </si>
  <si>
    <t>Posadzki</t>
  </si>
  <si>
    <t>Ściany murowane</t>
  </si>
  <si>
    <t>Roboty wykończeniowe ścian, sufitów, dylatacje</t>
  </si>
  <si>
    <t>Stolarka</t>
  </si>
  <si>
    <t>Wyposażenie</t>
  </si>
  <si>
    <t>Instalacja tras kablowych</t>
  </si>
  <si>
    <t>WLZ i rozdzielnice elektryczne</t>
  </si>
  <si>
    <t>Instalacja gniazd zasilających i wypustów</t>
  </si>
  <si>
    <t>Instalacja oswietlenia podstawowego i awaryjnego</t>
  </si>
  <si>
    <t>Instalacja odgromowa, uziemień i połaczeń wyrównawczych</t>
  </si>
  <si>
    <t>Instalacja zasilania i sterowania kablami grzewczymi</t>
  </si>
  <si>
    <t>Stacja transformatorowa</t>
  </si>
  <si>
    <t>Pomiary</t>
  </si>
  <si>
    <t>System Sygnalizacji Pożaru (SSP)</t>
  </si>
  <si>
    <t>Dźwiękowy System Ostrzgawczy (DSO)</t>
  </si>
  <si>
    <t>System Detekcji Gazu CO i LPG</t>
  </si>
  <si>
    <t>System telewizji dozorowej CCTV</t>
  </si>
  <si>
    <t>Wideodomofon</t>
  </si>
  <si>
    <t>Instalacja telefoniczna</t>
  </si>
  <si>
    <t>Instalacja Systemu Informacji Wizualnej</t>
  </si>
  <si>
    <t>System parkingowy</t>
  </si>
  <si>
    <t>Instalacja wodociągowa</t>
  </si>
  <si>
    <t>Kanalizacja deszczowa (R)</t>
  </si>
  <si>
    <t>Kanalizacja odprowadzajace scieki zanieczyszczone substancjami ropopochodnymi (FD)</t>
  </si>
  <si>
    <t>Kanalizacja sanitarna (S)</t>
  </si>
  <si>
    <t>Kanalizacja ciśnieniowa (SPr)</t>
  </si>
  <si>
    <t>IWK</t>
  </si>
  <si>
    <t>Wentylacja bytowa i oddymiająca</t>
  </si>
  <si>
    <t>Uruchomienie i regulacja wentylacji</t>
  </si>
  <si>
    <t>IW</t>
  </si>
  <si>
    <t>Instalacja hydrantowa</t>
  </si>
  <si>
    <t>Instalacja tryskaczowa</t>
  </si>
  <si>
    <t>3.3_IUG</t>
  </si>
  <si>
    <t>OGRZEWANIE ELEKTRYCZNE</t>
  </si>
  <si>
    <t>KLIMATYZACJA</t>
  </si>
  <si>
    <t>BMS</t>
  </si>
  <si>
    <t>Wykopy</t>
  </si>
  <si>
    <t>Posadzka na gruncie</t>
  </si>
  <si>
    <t>Izolacja fundamentów</t>
  </si>
  <si>
    <t>Beton architektoniczny (wkładka gładka z 1 strony) C30/37</t>
  </si>
  <si>
    <t>Beton architektoniczny (wkładka gładka z 2 stron) C30/37</t>
  </si>
  <si>
    <t>Beton architektoniczny (wkładka ryflowana z 1 strony) C30/37</t>
  </si>
  <si>
    <t>Beton architektoniczny (wkładka gładka i ryflowana z 2 stron) C30/37</t>
  </si>
  <si>
    <t>Beton zwykły C30/37</t>
  </si>
  <si>
    <t>Beton zwykły C25/30</t>
  </si>
  <si>
    <t>Beton architektoniczny (wkładka gładka z 1 strony) C25/30</t>
  </si>
  <si>
    <t>Beton architektoniczny (wkładka gładka z 2 stron) C25/30</t>
  </si>
  <si>
    <t>Beton architektoniczny (wkładka ryflowana z 1 strony) C25/30</t>
  </si>
  <si>
    <t>Beton architektoniczny (wkładka gładka i ryflowana z 2 stron) C25/30</t>
  </si>
  <si>
    <t>Łączniki</t>
  </si>
  <si>
    <t>Ściany żelbetowe</t>
  </si>
  <si>
    <t>Stropy żelbetowe</t>
  </si>
  <si>
    <t>Belki żelbetowe</t>
  </si>
  <si>
    <t>Słupy żelbetowe (wkładka z każdej strony)</t>
  </si>
  <si>
    <t>Słupy żelbetowe - beton zwykły</t>
  </si>
  <si>
    <t>Schody żelbetowe</t>
  </si>
  <si>
    <t>Konstrukcje żelbetowe</t>
  </si>
  <si>
    <t>Konstrukcje stalowe</t>
  </si>
  <si>
    <t>Konstrukcje murowane, STG</t>
  </si>
  <si>
    <t>Warstwy  dachowe</t>
  </si>
  <si>
    <t>Elewacja</t>
  </si>
  <si>
    <t>Stolarka  i ślusarka zewnętrzna</t>
  </si>
  <si>
    <t>Windy</t>
  </si>
  <si>
    <t>Kanalizacja deszczowa</t>
  </si>
  <si>
    <t>Instalacja c.t. na potrzeby central wentylacyjnych, klimakonwektorów oraz grzejników</t>
  </si>
  <si>
    <t>Instalacja w.l. na potrzeby central wentylacyjnych oraz klimakonwektorów</t>
  </si>
  <si>
    <t>Ogrzewanie/chłodzenie płaszczyznowe</t>
  </si>
  <si>
    <t>Maszynowania ciepła/chłodu</t>
  </si>
  <si>
    <t>Dolne źródło pomp ciepła</t>
  </si>
  <si>
    <t>ICO</t>
  </si>
  <si>
    <t>MGW</t>
  </si>
  <si>
    <t>Instalacje sanitarne</t>
  </si>
  <si>
    <t>System Sygnalizacji Włamania i Napadu SSWiN i kontroli dostępu KD</t>
  </si>
  <si>
    <t>System telewizji dozorowej</t>
  </si>
  <si>
    <t>System wideointerkomowy</t>
  </si>
  <si>
    <t>System sygnalizacji pożaru SSP</t>
  </si>
  <si>
    <t>4.6</t>
  </si>
  <si>
    <t>Intergracja systemów bezpieczenstwa pożarowego</t>
  </si>
  <si>
    <t>Kable w budynku</t>
  </si>
  <si>
    <t>Szafa PPD1 i gniazda końcowe</t>
  </si>
  <si>
    <t>Szafa PPD2 i gniazda końcowe</t>
  </si>
  <si>
    <t>Szafa PPD3 i gniazda końcowe</t>
  </si>
  <si>
    <t>Szafa PPD4 i gniazda końcowe</t>
  </si>
  <si>
    <t>Szafa PPD5 i gniazda końcowe</t>
  </si>
  <si>
    <t>Szafa PPD6 i gniazda końcowe</t>
  </si>
  <si>
    <t>Szafa PPD</t>
  </si>
  <si>
    <t>Szafa GPD i gniazda końcowe</t>
  </si>
  <si>
    <t>Urzadzenia aktywne</t>
  </si>
  <si>
    <t>4.7</t>
  </si>
  <si>
    <t>Okablowanie strukturalne</t>
  </si>
  <si>
    <t>System gaszenia gazem, Stałe urządzenia gaśnicze</t>
  </si>
  <si>
    <t>Technologia Muzealna</t>
  </si>
  <si>
    <t>Akustyka i technologia estradowa</t>
  </si>
  <si>
    <t>11.1</t>
  </si>
  <si>
    <t>11.1.1</t>
  </si>
  <si>
    <t>11.9</t>
  </si>
  <si>
    <t>Wykończenie posadzek+warstwy podposadzkowe</t>
  </si>
  <si>
    <t>Wykończenie ścian</t>
  </si>
  <si>
    <t>Wykończenie sufitów</t>
  </si>
  <si>
    <t>Stolarka i ślusarka wewnetrzna</t>
  </si>
  <si>
    <t>Ślusarka</t>
  </si>
  <si>
    <t>Roboty wykończeniowe - wnętrza</t>
  </si>
  <si>
    <t>11.9.1</t>
  </si>
  <si>
    <t>11.9.2</t>
  </si>
  <si>
    <t>11.9.3</t>
  </si>
  <si>
    <t>11.9.4</t>
  </si>
  <si>
    <t>11.9.5</t>
  </si>
  <si>
    <t>11.10</t>
  </si>
  <si>
    <t>11.11</t>
  </si>
  <si>
    <t>Odcinek HP1 - HP7 (MWP-PB-11.0-SW-700)</t>
  </si>
  <si>
    <t>Odcinek HP7 - HP11 (MWP-PB-11.0-SW-701)</t>
  </si>
  <si>
    <t>Odcinek HP11 - HP16 (MWP-PB-11.0-SW-702)</t>
  </si>
  <si>
    <t>Odcinek HP16 - HP22 (MWP-PB-11.0-SW-703)</t>
  </si>
  <si>
    <t>Odcinek HP23 - HP28 (MWP-PB-11.0-SW-704)</t>
  </si>
  <si>
    <t>Odcinek HP28 - HP30 (MWP-PB-11.0-SW-705)</t>
  </si>
  <si>
    <t>Odcinek T2-T8 (spinka DN150) (MWP-PB-11.0-SW-706)</t>
  </si>
  <si>
    <t>Odcinek T3-HP31 (DN100) (MWP-PB-11.0-SW-707)</t>
  </si>
  <si>
    <t>2.7</t>
  </si>
  <si>
    <t>2.8</t>
  </si>
  <si>
    <t>MWP-PB-12.0-SK-700</t>
  </si>
  <si>
    <t>MWP-PB-12.0-SK-701</t>
  </si>
  <si>
    <t>MWP-PB-12.0-SK-702</t>
  </si>
  <si>
    <t>MWP-PB-12.0-SK-703</t>
  </si>
  <si>
    <t>MWP-PB-12.0-SK-704</t>
  </si>
  <si>
    <t>MWP-PB-12.0-SK-705</t>
  </si>
  <si>
    <t>MWP-PB-12.0-SK-706</t>
  </si>
  <si>
    <t>MWP-PB-12.0-SK-707</t>
  </si>
  <si>
    <t>MWP-PB-12.0-SK-708</t>
  </si>
  <si>
    <t>MWP-PB-12.0-SK-709</t>
  </si>
  <si>
    <t>MWP-PB-13.0-SCO-103</t>
  </si>
  <si>
    <t>MWP-PB-13.0-SCO-104</t>
  </si>
  <si>
    <t>MWP-PB-13.0-SCO-105</t>
  </si>
  <si>
    <t>MWP-PB-13.0-SCO-106</t>
  </si>
  <si>
    <t>Odgałęzienie wyprowadzone z sc kanałowej 2xDn250 (w miejscu włączenia projektuje się studnię  W-41A/P-3/ST-1)</t>
  </si>
  <si>
    <t>Odgałęzienie sc 2xDn150, z komory K/ Levittoux-2</t>
  </si>
  <si>
    <t>Sieć cieplna preizolowana</t>
  </si>
  <si>
    <t>System sygnalizacyjno - alarmowy BRANDES</t>
  </si>
  <si>
    <t>Węzeł cieplny - budynek warsztatowy N96</t>
  </si>
  <si>
    <t>Węzeł cieplny - budynek MWP Pawilon X.XI</t>
  </si>
  <si>
    <t>Studnia W-41A/P-3/ST-1</t>
  </si>
  <si>
    <t>Komora K/LEVITTOUV-2</t>
  </si>
  <si>
    <t>Studnia S-ODC</t>
  </si>
  <si>
    <t>Studnia dla zaworów odcinających S-ODC/MHP, DN125</t>
  </si>
  <si>
    <t>Studnia odwadniająca S-ODW-1, S-ODW-2</t>
  </si>
  <si>
    <t>Studnia odpowietrzająca S-ODP-1, S-ODP-3</t>
  </si>
  <si>
    <t>Studnia spinka S-SPINKA/MHP, S-SPINKA/2, S-SPINKA/3, S-ODP/2</t>
  </si>
  <si>
    <t>Elementy dodatkowe</t>
  </si>
  <si>
    <t>21.0 PRZYŁĄCZA WODNO-KANALIZACYJNE NA PARKINGU AUTOKAROWYM I DO BUDYNKÓW NR N65, N74, N78</t>
  </si>
  <si>
    <t>21.1 PRZYŁĄCZA WODNO-KANALIZACYJNE DO BUDYNKÓW NR 01.2, 01.3 (GARAŻ PODZIEMNY), N1, N9/N23, N92, N93, N96, N50, N58, N57, N60, N53, N37, N44, N36, N3, N25, N85, N4, N5, N6, N82</t>
  </si>
  <si>
    <t>21.2 PRZYŁĄCZA WODNO-KANALIZACYJNYE DO BUDYNKU 02.2 PAWILON POŁUDNIOWY</t>
  </si>
  <si>
    <t>21.3 PRZYŁĄCZA WODNO-KANALIZACYJNYE X PAWILON</t>
  </si>
  <si>
    <t>MWP-PB-21.4-PWK-700 Przyłącze wodociągowe</t>
  </si>
  <si>
    <t>21.4 PRZYŁĄCZA WODNO-KANALIZACYJNYE XI PAWILON</t>
  </si>
  <si>
    <t>5.2.1</t>
  </si>
  <si>
    <t>5.2.8</t>
  </si>
  <si>
    <t>5.3</t>
  </si>
  <si>
    <t>5.3.1</t>
  </si>
  <si>
    <t>5.3.5</t>
  </si>
  <si>
    <t>5.4</t>
  </si>
  <si>
    <t>5.4.1</t>
  </si>
  <si>
    <t>5.4.4</t>
  </si>
  <si>
    <t>5.5</t>
  </si>
  <si>
    <t>5.5.1</t>
  </si>
  <si>
    <t>5.5.2</t>
  </si>
  <si>
    <t>5.5.3</t>
  </si>
  <si>
    <t>Kable nn - zasilanie obiektów</t>
  </si>
  <si>
    <t>Kable nn - zasilanie stanowisk szlabanów (słupków hydraulicznych wysuwanych)</t>
  </si>
  <si>
    <t>Kable nn - zasilanie kamer</t>
  </si>
  <si>
    <t>Likwidacja kolizji istn. kabli z nowoprojektowanymi budynkami</t>
  </si>
  <si>
    <t>SIECI ELEKTROENERGETYCZNE</t>
  </si>
  <si>
    <t>Kable SN</t>
  </si>
  <si>
    <t>Zabezp kabli</t>
  </si>
  <si>
    <t>6.2</t>
  </si>
  <si>
    <t>6.3</t>
  </si>
  <si>
    <t>Przyłącza Paw Pł</t>
  </si>
  <si>
    <t>6.3.1</t>
  </si>
  <si>
    <t>6.3.2</t>
  </si>
  <si>
    <t>6.1.1</t>
  </si>
  <si>
    <t>6.1.2</t>
  </si>
  <si>
    <t>6.1.3</t>
  </si>
  <si>
    <t>6.1.4</t>
  </si>
  <si>
    <t>6.1.5</t>
  </si>
  <si>
    <t>Przyłącze światłowodowe jednomodowe</t>
  </si>
  <si>
    <t>Przyłącze światłowodowe wielomodowe</t>
  </si>
  <si>
    <t>Przyłącze miedziane</t>
  </si>
  <si>
    <t>8.2</t>
  </si>
  <si>
    <t>8.3</t>
  </si>
  <si>
    <t>8.4</t>
  </si>
  <si>
    <t>8.1.1</t>
  </si>
  <si>
    <t>8.1.2</t>
  </si>
  <si>
    <t>Zabezpieczenie budynku</t>
  </si>
  <si>
    <t>Rozbiórka posadzki</t>
  </si>
  <si>
    <t>Wywóz i utylizacja materiałów z rozbiórki</t>
  </si>
  <si>
    <t>Demontaż konstrukcji nośnej stalowej</t>
  </si>
  <si>
    <t>ROZBIÓRKA BUDYNKU NR 97 PKT</t>
  </si>
  <si>
    <t>Roboty rozbiórkowe</t>
  </si>
  <si>
    <t>11.1.2</t>
  </si>
  <si>
    <t>11.1.3</t>
  </si>
  <si>
    <t>11.2</t>
  </si>
  <si>
    <t>11.2.1</t>
  </si>
  <si>
    <t>11.2.2</t>
  </si>
  <si>
    <t>ROZBIÓRKA BUDYNKU NR 22</t>
  </si>
  <si>
    <t>11.2.3</t>
  </si>
  <si>
    <t>11.2.4</t>
  </si>
  <si>
    <t>11.3</t>
  </si>
  <si>
    <t>11.4</t>
  </si>
  <si>
    <t>11.5</t>
  </si>
  <si>
    <t>11.6</t>
  </si>
  <si>
    <t>11.7</t>
  </si>
  <si>
    <t>11.8</t>
  </si>
  <si>
    <t>11.2.1.1</t>
  </si>
  <si>
    <t>11.2.1.2</t>
  </si>
  <si>
    <t>11.2.1.3</t>
  </si>
  <si>
    <t>11.2.1.4</t>
  </si>
  <si>
    <t>11.2.3.1</t>
  </si>
  <si>
    <t>11.2.3.2</t>
  </si>
  <si>
    <t>11.2.3.3</t>
  </si>
  <si>
    <t>11.2.3.4</t>
  </si>
  <si>
    <t>11.2.3.5</t>
  </si>
  <si>
    <t>Roboty budowlane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</si>
  <si>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</si>
  <si>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</si>
  <si>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</si>
  <si>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</si>
  <si>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</si>
  <si>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</si>
  <si>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</si>
  <si>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</si>
  <si>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</si>
  <si>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9.2</t>
  </si>
  <si>
    <t>9.2.1</t>
  </si>
  <si>
    <t>9.2.1.1</t>
  </si>
  <si>
    <t>9.2.1.2</t>
  </si>
  <si>
    <t>9.2.1.3</t>
  </si>
  <si>
    <t>9.2.1.4</t>
  </si>
  <si>
    <t>9.2.1.5</t>
  </si>
  <si>
    <t>9.2.1.6</t>
  </si>
  <si>
    <t>9.2.1.7</t>
  </si>
  <si>
    <t>9.2.1.8</t>
  </si>
  <si>
    <t>9.2.1.9</t>
  </si>
  <si>
    <t>9.2.1.10</t>
  </si>
  <si>
    <t>9.2.1.11</t>
  </si>
  <si>
    <t>9.2.1.12</t>
  </si>
  <si>
    <t>9.2.2</t>
  </si>
  <si>
    <t>9.2.3</t>
  </si>
  <si>
    <t>9.2.4</t>
  </si>
  <si>
    <t>9.2.5</t>
  </si>
  <si>
    <t>9.2.6</t>
  </si>
  <si>
    <t>9.3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</si>
  <si>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</si>
  <si>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</si>
  <si>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</si>
  <si>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</si>
  <si>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</si>
  <si>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</si>
  <si>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</si>
  <si>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</si>
  <si>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</si>
  <si>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9.3.9.1</t>
  </si>
  <si>
    <t>9.3.9.2</t>
  </si>
  <si>
    <t>9.3.9.3</t>
  </si>
  <si>
    <t>9.3.9.4</t>
  </si>
  <si>
    <t>9.3.9.5</t>
  </si>
  <si>
    <t>9.3.9.6</t>
  </si>
  <si>
    <t>9.3.9.7</t>
  </si>
  <si>
    <t>9.3.9.8</t>
  </si>
  <si>
    <t>9.4</t>
  </si>
  <si>
    <t>9.4.1</t>
  </si>
  <si>
    <t>9.4.1.1</t>
  </si>
  <si>
    <t>9.4.1.2</t>
  </si>
  <si>
    <t>9.4.1.3</t>
  </si>
  <si>
    <t>9.4.1.4</t>
  </si>
  <si>
    <t>9.4.1.5</t>
  </si>
  <si>
    <t>9.4.2</t>
  </si>
  <si>
    <t>9.4.2.1</t>
  </si>
  <si>
    <t>9.4.2.2</t>
  </si>
  <si>
    <t>9.4.3</t>
  </si>
  <si>
    <t>9.4.3.1</t>
  </si>
  <si>
    <t>9.4.3.2</t>
  </si>
  <si>
    <t>9.4.4</t>
  </si>
  <si>
    <t>9.4.5</t>
  </si>
  <si>
    <t>9.5</t>
  </si>
  <si>
    <t>11.1.1.1</t>
  </si>
  <si>
    <t>11.1.1.2</t>
  </si>
  <si>
    <t>11.1.1.3</t>
  </si>
  <si>
    <t>11.1.2.1</t>
  </si>
  <si>
    <t>11.1.4</t>
  </si>
  <si>
    <t>11.1.5</t>
  </si>
  <si>
    <t>11.1.6</t>
  </si>
  <si>
    <t>11.1.7</t>
  </si>
  <si>
    <t>11.1.8</t>
  </si>
  <si>
    <t>11.1.2.2</t>
  </si>
  <si>
    <t>11.1.2.3</t>
  </si>
  <si>
    <t>11.1.2.4</t>
  </si>
  <si>
    <t>11.1.2.5</t>
  </si>
  <si>
    <t>11.1.2.6</t>
  </si>
  <si>
    <t>11.1.2.7</t>
  </si>
  <si>
    <t>11.1.2.2.1</t>
  </si>
  <si>
    <t>11.1.2.2.2</t>
  </si>
  <si>
    <t>11.1.2.2.3</t>
  </si>
  <si>
    <t>11.1.2.2.4</t>
  </si>
  <si>
    <t>11.1.2.2.5</t>
  </si>
  <si>
    <t>11.1.2.2.6</t>
  </si>
  <si>
    <t>11.1.2.2.7</t>
  </si>
  <si>
    <t>11.1.2.2.8</t>
  </si>
  <si>
    <t>11.1.2.2.9</t>
  </si>
  <si>
    <t>11.1.2.2.10</t>
  </si>
  <si>
    <t>11.1.2.2.11</t>
  </si>
  <si>
    <t>11.3.1</t>
  </si>
  <si>
    <t>11.3.2</t>
  </si>
  <si>
    <t>11.3.3</t>
  </si>
  <si>
    <t>11.3.4</t>
  </si>
  <si>
    <t>11.3.5</t>
  </si>
  <si>
    <t>11.3.6</t>
  </si>
  <si>
    <t>11.3.7</t>
  </si>
  <si>
    <t>11.4.1</t>
  </si>
  <si>
    <t>11.4.2</t>
  </si>
  <si>
    <t>11.4.3</t>
  </si>
  <si>
    <t>11.4.4</t>
  </si>
  <si>
    <t>11.4.5</t>
  </si>
  <si>
    <t>11.4.6</t>
  </si>
  <si>
    <t>11.4.7</t>
  </si>
  <si>
    <t>11.4.7.1</t>
  </si>
  <si>
    <t>11.4.7.2</t>
  </si>
  <si>
    <t>11.4.7.3</t>
  </si>
  <si>
    <t>11.4.7.4</t>
  </si>
  <si>
    <t>11.4.7.5</t>
  </si>
  <si>
    <t>11.4.7.6</t>
  </si>
  <si>
    <t>11.4.7.7</t>
  </si>
  <si>
    <t>11.4.7.8</t>
  </si>
  <si>
    <t>11.4.7.9</t>
  </si>
  <si>
    <t>11.4.7.10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</si>
  <si>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</si>
  <si>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</si>
  <si>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</si>
  <si>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</si>
  <si>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</si>
  <si>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</si>
  <si>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</si>
  <si>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</si>
  <si>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</si>
  <si>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</si>
  <si>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13.1</t>
  </si>
  <si>
    <t>13.2</t>
  </si>
  <si>
    <t>13.3</t>
  </si>
  <si>
    <t>13.4</t>
  </si>
  <si>
    <t>13.5</t>
  </si>
  <si>
    <t>13.6</t>
  </si>
  <si>
    <t>13.7</t>
  </si>
  <si>
    <t>12.2</t>
  </si>
  <si>
    <t>12.3</t>
  </si>
  <si>
    <t>12.4</t>
  </si>
  <si>
    <t>12.5</t>
  </si>
  <si>
    <t>12.6</t>
  </si>
  <si>
    <t>12.7</t>
  </si>
  <si>
    <t>12.8</t>
  </si>
  <si>
    <t>12.9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</si>
  <si>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</si>
  <si>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</si>
  <si>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</si>
  <si>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</si>
  <si>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</si>
  <si>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</si>
  <si>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</si>
  <si>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</si>
  <si>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</si>
  <si>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16.1</t>
  </si>
  <si>
    <t>16.2</t>
  </si>
  <si>
    <t>16.3</t>
  </si>
  <si>
    <t>16.4</t>
  </si>
  <si>
    <t>16.5</t>
  </si>
  <si>
    <t>16.6</t>
  </si>
  <si>
    <t>16.7</t>
  </si>
  <si>
    <t>17.1</t>
  </si>
  <si>
    <t>17.2</t>
  </si>
  <si>
    <t>17.3</t>
  </si>
  <si>
    <t>17.4</t>
  </si>
  <si>
    <t>17.5</t>
  </si>
  <si>
    <t>17.6</t>
  </si>
  <si>
    <t>17.7</t>
  </si>
  <si>
    <t>18.1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</si>
  <si>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</si>
  <si>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</si>
  <si>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</si>
  <si>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</si>
  <si>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</si>
  <si>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</si>
  <si>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</si>
  <si>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</si>
  <si>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</si>
  <si>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</si>
  <si>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4.8</t>
  </si>
  <si>
    <t>4.9</t>
  </si>
  <si>
    <t>4.10</t>
  </si>
  <si>
    <t>4.11</t>
  </si>
  <si>
    <t>4.12</t>
  </si>
  <si>
    <t>4.13</t>
  </si>
  <si>
    <t>3.10</t>
  </si>
  <si>
    <t>9.1.1.1</t>
  </si>
  <si>
    <t>9.1.1.2</t>
  </si>
  <si>
    <t>9.1.1.3</t>
  </si>
  <si>
    <t>9.1.2.1</t>
  </si>
  <si>
    <t>9.1.2.2</t>
  </si>
  <si>
    <t>9.1.2.3</t>
  </si>
  <si>
    <t>9.1.2.4</t>
  </si>
  <si>
    <t>11.1.1.1.1</t>
  </si>
  <si>
    <t>11.1.1.1.2</t>
  </si>
  <si>
    <t>11.1.1.1.3</t>
  </si>
  <si>
    <t>11.1.1.1.4</t>
  </si>
  <si>
    <t>11.1.3.1</t>
  </si>
  <si>
    <t>11.1.3.2</t>
  </si>
  <si>
    <t>11.1.3.3</t>
  </si>
  <si>
    <t xml:space="preserve">Ciągi pieszo-jezdne NU1C </t>
  </si>
  <si>
    <t xml:space="preserve">Ciągi piesze NU1A </t>
  </si>
  <si>
    <t xml:space="preserve">Ciągi jezdne dla dużych obciążeń - NU2C </t>
  </si>
  <si>
    <t xml:space="preserve">Ciągi jezdne parking autobusowy - NU2D </t>
  </si>
  <si>
    <t xml:space="preserve">Ciągi pieszo-jezdne - NU2A </t>
  </si>
  <si>
    <t xml:space="preserve">Ciągi piesze -NU3B </t>
  </si>
  <si>
    <t>Ciągi jezdne - NU5</t>
  </si>
  <si>
    <t>Ciągi jezdne dla wjazdu do Muzeum - NU7B</t>
  </si>
  <si>
    <t>Opaski jezdni - NU11A</t>
  </si>
  <si>
    <t>Nawierzchnia jezdna z kostki brukowej betonowej - NU11B</t>
  </si>
  <si>
    <t>Nawierzchnia ciągów pieszo-rowerowych - NU4d</t>
  </si>
  <si>
    <t xml:space="preserve">Drenaż fundamentow wokół garażu podziemnego MWP-PB-21.1-SK-301 </t>
  </si>
  <si>
    <t xml:space="preserve">Przyłącze kanalizacji deszczowej dla Placu Gwardii MWP-PB-21.1-SK-302 </t>
  </si>
  <si>
    <t xml:space="preserve">Przyłącze wodociągowe do garażu podziemnego MWP-PB-21.1-SW-301 </t>
  </si>
  <si>
    <t xml:space="preserve">Przyłącze wodociągowe do budynku N92 MWP-PB-21.1-SW-302 </t>
  </si>
  <si>
    <t xml:space="preserve">Przyłącze wodociągowe do budynku N93 MWP-PB-21.1-SW-303 </t>
  </si>
  <si>
    <t xml:space="preserve">Przyłącze wodociągowe do budynku N9/N23 MWP-PB-21.1-SW-304 </t>
  </si>
  <si>
    <t xml:space="preserve">Przyłącze wodociągowe do budynku N1 MWP-PB-21.1-SW-305 </t>
  </si>
  <si>
    <t xml:space="preserve">Odcinek SW9-ZD9 MWP-PB-21.1-SW-306 </t>
  </si>
  <si>
    <t xml:space="preserve">Przyłącza kanalizacji deszczowej do budynku Pawilonu Południowego MWP-PB-21.2-SK-300 </t>
  </si>
  <si>
    <t xml:space="preserve">Przyłącza kanalizacji deszczowej do budynku Pawilonu Południowego MWP-PB-21.2-SK-301 </t>
  </si>
  <si>
    <t xml:space="preserve">Drenaż wokół budynku Pawilonu Południowego MWP-PB-21.2-SK-302 </t>
  </si>
  <si>
    <t xml:space="preserve">Przyłącza kanalizacji sanitarnej do budynku Pawilonu Południowego MWP-PB-21.2-SK-303 </t>
  </si>
  <si>
    <t xml:space="preserve">Przyłącze wodociągowe do budynku Pawilonu Południowego MWP-PB-21.2-SW-300 </t>
  </si>
  <si>
    <t xml:space="preserve">Przyłącze wodociągowe (1) MWP-PB-21.3-PWK-700 </t>
  </si>
  <si>
    <t xml:space="preserve">Przyłącze wodociągowe (2) MWP-PB-21.3-PWK-701 </t>
  </si>
  <si>
    <t xml:space="preserve">Przyłącze kanalizacyjne S18-Si;  Przyłącze deszczowe S27-rynna MWP-PB-21.3-PWK-702 </t>
  </si>
  <si>
    <t xml:space="preserve">Przyłącze kanalizacyjne S26-S26.1-bud. MWP-PB-21.3-PWK-703 </t>
  </si>
  <si>
    <t xml:space="preserve">Przyłącze kanalizacyjne S16-S16.1-S16.2-bud. MWP-PB-21.4-PWK-701 </t>
  </si>
  <si>
    <t xml:space="preserve">Przyłącze kanalizacyjne S16-S27-S27.1-S27.2-bud. MWP-PB-21.4-PWK-702 </t>
  </si>
  <si>
    <t>Płyta nad parkingiem podziemnym- strefa pod obciążenia ruchem kołowym ciężkim NU1b</t>
  </si>
  <si>
    <t>Płyta nad parkingiem podziemnym ocieplona od dołu, Plac Gwardii nad ogrzewanymi pomiesczzeniami+ PF- płyta nad parkingiem podziemnym z fontaną) NU1d, NU1d'', PF (NU1d- Płyta nad parkingiem podziemnym, Plac Gwardii+ NU1d''</t>
  </si>
  <si>
    <t>Płyty kamiennebezpośrednio na gruncie, ciągi piesze NU1a</t>
  </si>
  <si>
    <t xml:space="preserve">Odcinek PP1-S38, TR4-S40, S37-S39 MWP-PB-21.0-PWK-700 </t>
  </si>
  <si>
    <t xml:space="preserve">Odcinek S28-S31 MWP-PB-21.0-PWK-701 </t>
  </si>
  <si>
    <t xml:space="preserve">Odcinek kanalizacji tłocznej DN160 PE - MWP-PB-21.0-PWK-702 </t>
  </si>
  <si>
    <t xml:space="preserve">Odcinek S46-48-49 rozprężny - MWP-PB-21.0-PWK-703 </t>
  </si>
  <si>
    <t xml:space="preserve">Przyłącza wodociągowe i kanalizacyjne do budynku toalety - MWP-PB-21.0-PWK-704 </t>
  </si>
  <si>
    <t xml:space="preserve">Przyłącza wodociągowe i kanalizacyjne do budynku N65 - MWP-PB-21.0-PWK-705 </t>
  </si>
  <si>
    <t xml:space="preserve">Wpusty deszczowe DN500 z osadnikiem WD1, WD2 - MWP-PB-21.0-PWK-706 </t>
  </si>
  <si>
    <t xml:space="preserve">Wpusty deszczowe DN500 z osadnikiem WD3, WD4,WD5, WD6 MWP-PB-21.0-PWK-707 </t>
  </si>
  <si>
    <t xml:space="preserve">Wpusty deszczowe DN500 z osadnikiem WD7, WD8,WD9 MWP-PB-21.0-PWK-708 </t>
  </si>
  <si>
    <t xml:space="preserve">Wpusty deszczowe DN500 z osadnikiem WD10, WD11,WD12,WD13,WD14 - MWP-PB-21.0-PWK-709 </t>
  </si>
  <si>
    <t>Wykop zakres rzut poziom -2</t>
  </si>
  <si>
    <t>Wykop zakres rzut poziom -1</t>
  </si>
  <si>
    <t>Wykop zakres rzut poziom 0</t>
  </si>
  <si>
    <t>9.1.2.5</t>
  </si>
  <si>
    <t>Fundamenty poziom 0, -1, -2 sekcja 2</t>
  </si>
  <si>
    <t>Fundamenty poziom 0, -1, -2 sekcja 3</t>
  </si>
  <si>
    <t>Fundamenty poziom 0, -1, -2 sekcja 4</t>
  </si>
  <si>
    <t>Fundamenty poziom 0, -1, -2 sekcja 5</t>
  </si>
  <si>
    <t>Fundamenty poziom 0, -1, -2 sekcja 6</t>
  </si>
  <si>
    <t>9.1.2.6</t>
  </si>
  <si>
    <t>Fundamenty poziom 0, -1, -2 sekcja 1</t>
  </si>
  <si>
    <t>9.1.6.1</t>
  </si>
  <si>
    <t>9.1.6.2</t>
  </si>
  <si>
    <t>9.1.6.3</t>
  </si>
  <si>
    <t>9.1.6.4</t>
  </si>
  <si>
    <t>9.1.6.5</t>
  </si>
  <si>
    <t>9.1.6.6</t>
  </si>
  <si>
    <t>9.2.1.1.1</t>
  </si>
  <si>
    <t>9.2.1.1.2</t>
  </si>
  <si>
    <t>9.2.1.1.3</t>
  </si>
  <si>
    <t>9.2.1.1.4</t>
  </si>
  <si>
    <t>9.2.1.1.5</t>
  </si>
  <si>
    <t>9.2.1.1.6</t>
  </si>
  <si>
    <t>poziom 0, -1, -2 sekcja 1</t>
  </si>
  <si>
    <t>poziom 0, -1, -2 sekcja 2</t>
  </si>
  <si>
    <t>poziom 0, -1, -2 sekcja 3</t>
  </si>
  <si>
    <t>poziom 0, -1, -2 sekcja 4</t>
  </si>
  <si>
    <t>poziom 0, -1, -2 sekcja 5</t>
  </si>
  <si>
    <t xml:space="preserve"> poziom 0, -1, -2 sekcja 6</t>
  </si>
  <si>
    <t>10.2.1</t>
  </si>
  <si>
    <t>10.2.2</t>
  </si>
  <si>
    <t>10.2.3</t>
  </si>
  <si>
    <t>10.2.4</t>
  </si>
  <si>
    <t>10.2.5</t>
  </si>
  <si>
    <t>10.2.6</t>
  </si>
  <si>
    <t>Płyty kamienne na stopach z PVC na gruncie, ciągi piesze NU1E</t>
  </si>
  <si>
    <t>wykonanie wykopu od osi Y1 do Y15</t>
  </si>
  <si>
    <t>zasypanie wykopu gruntem przepuszczanydo osi Y15</t>
  </si>
  <si>
    <t>zasypanie wykopu gruntem przepuszczanydo osi Y34</t>
  </si>
  <si>
    <t>opłata za wybrana ziemię</t>
  </si>
  <si>
    <t>zagęszczanie</t>
  </si>
  <si>
    <t>odwodnienie</t>
  </si>
  <si>
    <t>11.1.1.1.5</t>
  </si>
  <si>
    <t>11.1.1.1.6</t>
  </si>
  <si>
    <t>11.1.1.1.7</t>
  </si>
  <si>
    <t>11.1.1.2.1</t>
  </si>
  <si>
    <t>11.1.1.2.2</t>
  </si>
  <si>
    <t>11.1.1.2.3</t>
  </si>
  <si>
    <t>11.1.1.2.4</t>
  </si>
  <si>
    <t>11.1.1.2.5</t>
  </si>
  <si>
    <t>11.1.1.2.6</t>
  </si>
  <si>
    <t>Podkłady z ubitych materiałów sypkich na podłożu gruntowym</t>
  </si>
  <si>
    <t>Warstwa podbudowy z tłucznia gr. 27cm</t>
  </si>
  <si>
    <t>Warstwa wzmacniająca - geowłóknina</t>
  </si>
  <si>
    <t>Warstwa podbudowy ze żwiru drobnoziarnistego gr. 10cm</t>
  </si>
  <si>
    <t>Podkłady betonowe na podłożu gruntowym - beton C8/10</t>
  </si>
  <si>
    <t>Posypka z suchej mieszanki do uszczelniania betonu przez krystalizację - mieszanina proszku cementowo-piaskowego</t>
  </si>
  <si>
    <t>Płyta betonowa gr. 20cm</t>
  </si>
  <si>
    <t>11.1.1.2.7</t>
  </si>
  <si>
    <t>Wiązary o masie do 5t w halach typu średniego</t>
  </si>
  <si>
    <t>Lekka obudowa dachu płaskiego o nachyleniu do 10% z blach stalowych fałdowych</t>
  </si>
  <si>
    <t>Kraty pomostowe</t>
  </si>
  <si>
    <t>warstwa D1</t>
  </si>
  <si>
    <t>warstwa D2</t>
  </si>
  <si>
    <t>warstwa D3</t>
  </si>
  <si>
    <t>warstwa D4</t>
  </si>
  <si>
    <t>warstwa D5</t>
  </si>
  <si>
    <t>attyka</t>
  </si>
  <si>
    <t>Ściany gr 20cm+XPS30 gr.20cm rys. 400</t>
  </si>
  <si>
    <t>Ściany gr 20cm+XPS30 gr.20cm rys. 401</t>
  </si>
  <si>
    <t>Ściany gr 20cm+XPS30 gr.20cm rys. 402</t>
  </si>
  <si>
    <t>Ściany gr 20cm+XPS30 gr.20cm rys. 403</t>
  </si>
  <si>
    <t>Ściany gr 10cm+XPS30 gr.10cm rys. 400</t>
  </si>
  <si>
    <t>Ściany gr 10cm+XPS30 gr.10cm rys. 401</t>
  </si>
  <si>
    <t>Ściany gr 10cm+XPS30 gr.10cm rys. 402</t>
  </si>
  <si>
    <t>Ściany gr 10cm+XPS30 gr.10cm rys. 403</t>
  </si>
  <si>
    <t>11.1.6.1</t>
  </si>
  <si>
    <t>11.1.6.2</t>
  </si>
  <si>
    <t>11.1.6.3</t>
  </si>
  <si>
    <t>11.1.6.4</t>
  </si>
  <si>
    <t>11.1.6.5</t>
  </si>
  <si>
    <t>11.1.6.6</t>
  </si>
  <si>
    <t>11.1.6.7</t>
  </si>
  <si>
    <t>11.1.6.8</t>
  </si>
  <si>
    <t>11.1.5.1</t>
  </si>
  <si>
    <t>11.1.5.2</t>
  </si>
  <si>
    <t>11.1.5.3</t>
  </si>
  <si>
    <t>11.1.5.4</t>
  </si>
  <si>
    <t>11.1.5.5</t>
  </si>
  <si>
    <t>11.1.5.6</t>
  </si>
  <si>
    <t>11.1.3.1.1</t>
  </si>
  <si>
    <t>11.1.3.1.2</t>
  </si>
  <si>
    <t>11.1.3.1.3</t>
  </si>
  <si>
    <t>11.1.3.1.4</t>
  </si>
  <si>
    <t>11.1.3.1.5</t>
  </si>
  <si>
    <t>11.1.3.1.6</t>
  </si>
  <si>
    <t>11.1.3.1.7</t>
  </si>
  <si>
    <t>11.1.3.1.8</t>
  </si>
  <si>
    <t>11.1.3.1.9</t>
  </si>
  <si>
    <t>K1: MWP-PW-02.2-K-7810: 278820,20/1000 nad M3</t>
  </si>
  <si>
    <t>K2: MWP-PW-02.2-K-7820: 69066,70/1000 nad SWC</t>
  </si>
  <si>
    <t>K3: MWP-PW-02.2-K-7830: 147767,00/1000 nad M1</t>
  </si>
  <si>
    <t>K4: MWP-PW-02.2-K-7840: 62463,60/1000 nad M2</t>
  </si>
  <si>
    <t>K5: MWP-PW-02.2-K-7850: 22321,10/1000 nad komunik.</t>
  </si>
  <si>
    <t>K6: MWP-PW-02.2-K-7860: 14020,80/1000nad komunik.</t>
  </si>
  <si>
    <t>K7: MWP-PW-02.2-K-7870: 22059,20/1000 nad SWI</t>
  </si>
  <si>
    <t>K8: MWP-PW-02.2-K-7880: 19017,30/1000 nadpozostałą komunikacją pomiędzy modułami</t>
  </si>
  <si>
    <t>K9: MWP-PW-02.2-K-7890: 4296,30/1000 nad BAW</t>
  </si>
  <si>
    <t>Posadzki  grubości 2,5 cm zatarte na ostro wraz z cokolikami w pomieszczeniach o pow. ponad 8 m2</t>
  </si>
  <si>
    <t>Izolacje cieplne i przeciwdźwiękowe z płyt– płyty polistyrenu ekstrudowanego XPS gr. 5 cm   poziome na wierzchu konstrukcji na sucho - jedna warstwa</t>
  </si>
  <si>
    <t>Izolacje cieplne i przeciwdźwiękowe z płyt– płyty polistyrenu ekstrudowanego XPS gr. 12 cm   poziome na wierzchu konstrukcji na sucho - jedna warstwa</t>
  </si>
  <si>
    <t>Izolacje cieplne i przeciwdźwiękowe z płyt– płyty polistyrenu ekstrudowanego XPS gr. 17 cm   poziome na wierzchu konstrukcji na sucho - jedna warstwa</t>
  </si>
  <si>
    <t>Izolacje przeciwwilgociowe i przeciwwodne z folii polietylenowej szerokiej poziome podposadzkowe</t>
  </si>
  <si>
    <t>Warstwy wyrównujące i wygładzające z zaprawy samopoziomującej grubości 5 mm wykonywane w pomieszczeniach o pow. ponad 8 m2</t>
  </si>
  <si>
    <t>Poziom -1</t>
  </si>
  <si>
    <t>Poziom 0</t>
  </si>
  <si>
    <t>Poziom +1</t>
  </si>
  <si>
    <t>Poziom PTM</t>
  </si>
  <si>
    <t>Moduł M1, M2, SWC, SWI, komunikacyjny</t>
  </si>
  <si>
    <t>Moduł BUB BAW</t>
  </si>
  <si>
    <t>11.9.1.1</t>
  </si>
  <si>
    <t>11.9.1.1.1</t>
  </si>
  <si>
    <t>11.9.1.1.2</t>
  </si>
  <si>
    <t>11.9.1.1.2.1</t>
  </si>
  <si>
    <t>11.9.1.1.3</t>
  </si>
  <si>
    <t>11.9.1.1.4</t>
  </si>
  <si>
    <t>11.9.1.2</t>
  </si>
  <si>
    <t>11.9.1.2.1</t>
  </si>
  <si>
    <t>11.9.1.2.1.1</t>
  </si>
  <si>
    <t>11.9.1.2.1.2</t>
  </si>
  <si>
    <t>11.9.1.2.1.3</t>
  </si>
  <si>
    <t>11.9.1.2.1.4</t>
  </si>
  <si>
    <t>11.9.1.3</t>
  </si>
  <si>
    <t>11.9.1.3.1</t>
  </si>
  <si>
    <t>11.9.1.3.2</t>
  </si>
  <si>
    <t>11.9.1.3.3</t>
  </si>
  <si>
    <t>11.9.1.3.4</t>
  </si>
  <si>
    <t>19.1</t>
  </si>
  <si>
    <t>11.9.1.1.2.2</t>
  </si>
  <si>
    <t>11.9.1.1.2.3</t>
  </si>
  <si>
    <t>Rodzaj przegrody NU1b</t>
  </si>
  <si>
    <t>Rodzaj przegrody NU1d</t>
  </si>
  <si>
    <t>Rodzaj przegrody NU1d'</t>
  </si>
  <si>
    <t>Rodzaj przegrody NU1d''</t>
  </si>
  <si>
    <t>Rodzaj przegrody PZ</t>
  </si>
  <si>
    <t>Rodzaj przegrody PF</t>
  </si>
  <si>
    <t>Moduł BT, M3</t>
  </si>
  <si>
    <t>11.9.2.1</t>
  </si>
  <si>
    <t>Dostawa i montaż żylet sufitowych 40x120cm w sali wystaw czasowych</t>
  </si>
  <si>
    <t xml:space="preserve">US-1 PANELE AKUSTYCZNE BLOK AUDIOWIZUALNY oraz wypełnienie ustroju płytą G-K </t>
  </si>
  <si>
    <t>UP-1 USTRÓJ Z PANELI FORNIROWANYCH</t>
  </si>
  <si>
    <t>UPRF1 USTRÓJ AKUSTYCZNY PERFOROWANY Z PANELI MIEDZIANYCH</t>
  </si>
  <si>
    <t>UP-2 USTRÓJ Z PANELI KOMPOZYTOWYCH MIEDZIANYCH</t>
  </si>
  <si>
    <t>SPWC PŁYTY WŁÓKNOWO CEMENTOWE</t>
  </si>
  <si>
    <t>ŚCIANA TYNKOWANA MALOWANA</t>
  </si>
  <si>
    <t>IZOLACJA  PPOŻ SZACHTÓW gr.12cm oraz ZBIORNIKA NA WODĘ NA POTRZEBY P.POŻ</t>
  </si>
  <si>
    <t>11.9.2.2</t>
  </si>
  <si>
    <t>11.9.2.3</t>
  </si>
  <si>
    <t>11.9.2.4</t>
  </si>
  <si>
    <t>11.9.2.5</t>
  </si>
  <si>
    <t>11.9.2.6</t>
  </si>
  <si>
    <t>11.9.2.7</t>
  </si>
  <si>
    <t>SPB SUFIT PREFABRYKOWANY BETONOWY płyta prefabrykowana grubości 10 cm</t>
  </si>
  <si>
    <t>SAK4 SUFIT AKUSTYCZNY TYP4 w M1</t>
  </si>
  <si>
    <t>SAK4 SUFIT AKUSTYCZNY TYP4 w M2</t>
  </si>
  <si>
    <t>SAK4 SUFIT AKUSTYCZNY TYP4 w M3</t>
  </si>
  <si>
    <t>SMI SUFIT MIEDZIANY KOMPOZYTOWY</t>
  </si>
  <si>
    <t>IZOLACJE  AKUSTYCZNE PRZESTRZENI TECHNICZNEJ gr.5 cm i 10cm</t>
  </si>
  <si>
    <t>SAK3 SUFIT AKUSTYCZNY TYP3 SWC</t>
  </si>
  <si>
    <t>SAK2 SUFIT AKUSTYCZNY TYP 2 BAW</t>
  </si>
  <si>
    <t>SAK1 SUFIT AKUSTYCZNY TYP 1</t>
  </si>
  <si>
    <t>SAL SUFIT RASTROWY LINIOWY 60x60 cm</t>
  </si>
  <si>
    <t>SKA 2 SUFIT KASETONOWY 120x60 cm</t>
  </si>
  <si>
    <t>SKA 1 SUFIT KASETONOWY 60x60 cm</t>
  </si>
  <si>
    <t>SGK SUFIT GIPSKARTONOWY MALOWANY</t>
  </si>
  <si>
    <t>drzwi drewniane rys.703</t>
  </si>
  <si>
    <t>drzwi stalowe rys.703 oraz 704</t>
  </si>
  <si>
    <t>Drzwi szklane rys.702</t>
  </si>
  <si>
    <t>Portale wejsciowe rys.705</t>
  </si>
  <si>
    <t>Ściany szklane wew. w systemie profili metalowych rys 701</t>
  </si>
  <si>
    <t>11.9.3.1</t>
  </si>
  <si>
    <t>11.9.4.1</t>
  </si>
  <si>
    <t>11.9.4.2</t>
  </si>
  <si>
    <t>11.9.4.3</t>
  </si>
  <si>
    <t>11.9.4.4</t>
  </si>
  <si>
    <t>11.9.4.5</t>
  </si>
  <si>
    <t>WJAZD WRAZ Z TUNELEM_EII</t>
  </si>
  <si>
    <t>Projekt drogowy</t>
  </si>
  <si>
    <t xml:space="preserve">Nawierzchnie </t>
  </si>
  <si>
    <t xml:space="preserve">Krawężniki i obrzeża </t>
  </si>
  <si>
    <t>Bariery drogowe</t>
  </si>
  <si>
    <t>Oznakowanie pionowe i poziome</t>
  </si>
  <si>
    <t>19.1.1</t>
  </si>
  <si>
    <t>19.1.2</t>
  </si>
  <si>
    <t>19.1.2.1</t>
  </si>
  <si>
    <t>19.1.2.2</t>
  </si>
  <si>
    <t>19.1.2.3</t>
  </si>
  <si>
    <t>19.1.2.4</t>
  </si>
  <si>
    <t xml:space="preserve">KONSTRUKCJA </t>
  </si>
  <si>
    <t>19.2</t>
  </si>
  <si>
    <t>Konstrukcja bramownicy</t>
  </si>
  <si>
    <t>19.2.1</t>
  </si>
  <si>
    <t xml:space="preserve">Konstrukcja stalowa </t>
  </si>
  <si>
    <t>19.2.1.1</t>
  </si>
  <si>
    <t>19.2.1.2</t>
  </si>
  <si>
    <t>19.2.1.3</t>
  </si>
  <si>
    <t>19.2.1.4</t>
  </si>
  <si>
    <t>19.2.2</t>
  </si>
  <si>
    <t>Konstrukcja tunelu</t>
  </si>
  <si>
    <t>Izolacje fundamentów</t>
  </si>
  <si>
    <t>Konstrukcja żelbetowa</t>
  </si>
  <si>
    <t>Ściany</t>
  </si>
  <si>
    <t>Stropy</t>
  </si>
  <si>
    <t>Belki</t>
  </si>
  <si>
    <t>Impregnacja kostki źelbetowej</t>
  </si>
  <si>
    <t>Zbiorcze  zestawienie zbrojenia</t>
  </si>
  <si>
    <t>Żurawie i dźwigi</t>
  </si>
  <si>
    <t>19.2.2.1</t>
  </si>
  <si>
    <t>19.2.2.2</t>
  </si>
  <si>
    <t>19.2.2.3</t>
  </si>
  <si>
    <t>19.2.2.3.1</t>
  </si>
  <si>
    <t>19.2.2.3.2</t>
  </si>
  <si>
    <t>Izolacje ścian i stropu</t>
  </si>
  <si>
    <t>19.2.2.4</t>
  </si>
  <si>
    <t>19.2.2.4.1</t>
  </si>
  <si>
    <t>19.2.2.4.2</t>
  </si>
  <si>
    <t>19.2.2.4.3</t>
  </si>
  <si>
    <t>19.2.2.4.4</t>
  </si>
  <si>
    <t>19.2.2.5</t>
  </si>
  <si>
    <t>19.2.2.6</t>
  </si>
  <si>
    <t>19.2.2.7</t>
  </si>
  <si>
    <t>19.3</t>
  </si>
  <si>
    <t>Architektura</t>
  </si>
  <si>
    <t>Rekonstrukcja muru</t>
  </si>
  <si>
    <t>Konserwacja muru pozostawionego</t>
  </si>
  <si>
    <t>Konserwacja gzymsu</t>
  </si>
  <si>
    <t>Rusztowania</t>
  </si>
  <si>
    <t>19.4</t>
  </si>
  <si>
    <t>PRACE KONSERWATORSKIE</t>
  </si>
  <si>
    <t>KANALIZACJA DESZCZOWA</t>
  </si>
  <si>
    <t>Rozdzielnice</t>
  </si>
  <si>
    <t>Instalacja oświetleniowa i gniazd wtyczkowych</t>
  </si>
  <si>
    <t>Kanalizacja kablowa</t>
  </si>
  <si>
    <t>Trasy kablowe</t>
  </si>
  <si>
    <t>Przewody i kable</t>
  </si>
  <si>
    <t>Instalacja kabli grzewczych</t>
  </si>
  <si>
    <t>Badania pomontażowe</t>
  </si>
  <si>
    <t>INSTALACJE CCTV i domofonowa</t>
  </si>
  <si>
    <t>19.5</t>
  </si>
  <si>
    <t>19.6</t>
  </si>
  <si>
    <t>19.4.1</t>
  </si>
  <si>
    <t>19.4.2</t>
  </si>
  <si>
    <t>19.4.3</t>
  </si>
  <si>
    <t>19.4.4</t>
  </si>
  <si>
    <t>19.6.1</t>
  </si>
  <si>
    <t>19.6.2</t>
  </si>
  <si>
    <t>19.6.3</t>
  </si>
  <si>
    <t>19.6.4</t>
  </si>
  <si>
    <t>19.6.5</t>
  </si>
  <si>
    <t>19.6.6</t>
  </si>
  <si>
    <t>19.6.7</t>
  </si>
  <si>
    <t>INSTALACJE ELEKTRYCZNE CCTV i Domofon</t>
  </si>
  <si>
    <t>19.6.8</t>
  </si>
  <si>
    <t xml:space="preserve"> Przebudowa sieci  SN- 15 kV i nN -0,4 kV RWE, usunięcie kolizji  14</t>
  </si>
  <si>
    <t>Przewody i kable nn</t>
  </si>
  <si>
    <t>Likwidacja kolizji</t>
  </si>
  <si>
    <t>wykonanie wykopu od osi Y16 do Y34</t>
  </si>
  <si>
    <t>Rozbiórka posadzki i fundamentów</t>
  </si>
  <si>
    <t>20.1</t>
  </si>
  <si>
    <t>20.2</t>
  </si>
  <si>
    <t>20.3</t>
  </si>
  <si>
    <t>20.4</t>
  </si>
  <si>
    <t>20.5</t>
  </si>
  <si>
    <t>20.6</t>
  </si>
  <si>
    <t>11.0 SIEĆ WODOCIĄGOWA_PR_10.04.2017r.ath</t>
  </si>
  <si>
    <t>12.0 KANALIZACJA OGÓLNOSPŁAWNA_PR_10.04.2017r.ath</t>
  </si>
  <si>
    <t>21.1 PRZYŁĄCZE WOD_KAN_KI_05.06.2017 r - PRZEDMIAR.ath</t>
  </si>
  <si>
    <t>21.2 PRZYŁĄCZE WOD_KAN_KI_05.06.2017 r - PRZEDMIAR.ath</t>
  </si>
  <si>
    <t>21.3 PRZYŁĄCZE WOD_KAN_KI_05.06.2017 r - PRZEDMIAR.ath</t>
  </si>
  <si>
    <t>21.4 PRZYŁĄCZE WOD_KAN_KI_05.06.2017 r - PRZEDMIAR.ath</t>
  </si>
  <si>
    <t>22.0 SIECI ELEKTROENERGETYCZNE_PR_10.04.2017r.ath</t>
  </si>
  <si>
    <t>22.1 ZABEZPIECZENIE KABLI_PR_10.04.2017r.ath</t>
  </si>
  <si>
    <t>22.2 PRZYŁĄCZE DO PAWILONU POŁUDNIOWEGO_PR_10.04.2017r.ath</t>
  </si>
  <si>
    <t>23.0 OŚWIETLENIE ZEWNĘTRZNE_PR_10.04.2017r.ath</t>
  </si>
  <si>
    <t>24.0 KANALIZACJA TELETECHNICZNA_PR_19.04.2017 r.ath</t>
  </si>
  <si>
    <t>24.1 PRZYŁĄCZE JEDNOMODOWE_PR_19.04.2017 r.ath</t>
  </si>
  <si>
    <t>24.2 PRZYŁĄCZE WIELOMODOWE_PR_19.04.2017 r.ath</t>
  </si>
  <si>
    <t>24.3 PRZYŁĄCZE MIEDZIANE_PR_19.04.2017 r.ath</t>
  </si>
  <si>
    <t>5.2.2</t>
  </si>
  <si>
    <t>5.2.3</t>
  </si>
  <si>
    <t>5.2.4</t>
  </si>
  <si>
    <t>5.2.5</t>
  </si>
  <si>
    <t>5.2.6</t>
  </si>
  <si>
    <t>5.2.7</t>
  </si>
  <si>
    <t>5.3.2</t>
  </si>
  <si>
    <t>5.3.3</t>
  </si>
  <si>
    <t>5.3.4</t>
  </si>
  <si>
    <t>4.1.2</t>
  </si>
  <si>
    <t>4.1.3</t>
  </si>
  <si>
    <t>4.1.4</t>
  </si>
  <si>
    <t>5.4.2</t>
  </si>
  <si>
    <t>5.4.3</t>
  </si>
  <si>
    <t xml:space="preserve">Załącznik nr 13 do SIWZ </t>
  </si>
  <si>
    <t>System DSO</t>
  </si>
  <si>
    <t>11.1.6.9</t>
  </si>
  <si>
    <t>pozostałe roboty związane z wykonaniem elewacji</t>
  </si>
  <si>
    <t>pozostałe posadzki i podłogi</t>
  </si>
  <si>
    <t>11.9.1.2.2</t>
  </si>
  <si>
    <t>01.0 PZT ZAMIENNY_PR_31.07.2017r.ath</t>
  </si>
  <si>
    <t>PAWILON POŁUDNIOWY_PR_31.07.2017r.ath</t>
  </si>
  <si>
    <t>WNĘTRZA_PR_12.06.2017r.ath</t>
  </si>
  <si>
    <t>PARKING PODZIEMNY_PR_12.06.2017r.ath</t>
  </si>
  <si>
    <t>PLAC GWARDII_PR_12.06.2017r.ath</t>
  </si>
  <si>
    <t>MWP_KI_03.0-03.1_WJAZD WRAZ Z TUNELEM_EII - PRZEDMIAR.ath</t>
  </si>
  <si>
    <t>13.0 SIEĆ CIEPLNA_PR_31.07.2017r.ath</t>
  </si>
  <si>
    <t>DYMIŃSKA 13- PRZEDMIAR.ATH</t>
  </si>
  <si>
    <t>21.0 PRZYŁĄCZE WOD_KAN_PR_19.04.2017 r.ath</t>
  </si>
  <si>
    <t>WXCA - MWP_rozbióki_OBIEKT NR 22 - PRZEDMIAR.ath</t>
  </si>
  <si>
    <t>WXCA - MWP_rozbióki_OBIEKT NR 41 - PRZEDMIAR.ath</t>
  </si>
  <si>
    <t>WXCA - MWP_rozbióki_OBIEKT NR 74 - PRZEDMIAR.ath</t>
  </si>
  <si>
    <t>WXCA - MWP_rozbióki_OBIEKT NR 79 - PRZEDMIAR.ath</t>
  </si>
  <si>
    <t>WXCA - MWP_rozbióki_OBIEKT NR 89 - PRZEDMIAR.ath</t>
  </si>
  <si>
    <t>WXCA - MWP_rozbióki_OBIEKT NR 97 - PRZEDMIAR.ath</t>
  </si>
  <si>
    <t>WXCA - MWP_rozbióki_OBIEKT NR 99 - PRZEDMIAR.ath</t>
  </si>
  <si>
    <t>11.9.3.2</t>
  </si>
  <si>
    <t>11.9.3.3</t>
  </si>
  <si>
    <t>11.9.3.4</t>
  </si>
  <si>
    <t>11.9.3.5</t>
  </si>
  <si>
    <t>11.9.3.6</t>
  </si>
  <si>
    <t>11.9.3.7</t>
  </si>
  <si>
    <t>11.9.3.8</t>
  </si>
  <si>
    <t>11.9.3.9</t>
  </si>
  <si>
    <t>11.9.3.10</t>
  </si>
  <si>
    <t>11.9.3.11</t>
  </si>
  <si>
    <t>11.9.3.12</t>
  </si>
  <si>
    <t>11.9.3.13</t>
  </si>
  <si>
    <t>11.9.3.14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</si>
</sst>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indexed="30"/>
      <name val="Calibri"/>
      <family val="2"/>
      <charset val="238"/>
    </font>
    <font>
      <sz val="10"/>
      <color indexed="17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color indexed="6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7" fillId="0" borderId="1" xfId="0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vertical="center"/>
      <protection locked="0"/>
    </xf>
    <xf numFmtId="4" fontId="4" fillId="2" borderId="1" xfId="0" applyNumberFormat="1" applyFont="1" applyFill="1" applyBorder="1" applyAlignment="1">
      <alignment vertical="center"/>
    </xf>
    <xf numFmtId="0" fontId="4" fillId="0" borderId="0" xfId="0" applyFont="1"/>
    <xf numFmtId="4" fontId="4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4" fontId="9" fillId="2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</xf>
    <xf numFmtId="4" fontId="4" fillId="0" borderId="1" xfId="0" applyNumberFormat="1" applyFont="1" applyBorder="1" applyAlignment="1">
      <alignment vertical="center"/>
    </xf>
    <xf numFmtId="0" fontId="8" fillId="3" borderId="0" xfId="0" applyFont="1" applyFill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vertical="center"/>
    </xf>
    <xf numFmtId="0" fontId="3" fillId="0" borderId="1" xfId="0" applyFont="1" applyBorder="1"/>
    <xf numFmtId="0" fontId="10" fillId="0" borderId="0" xfId="0" applyFont="1" applyAlignment="1">
      <alignment horizontal="right" vertical="center"/>
    </xf>
    <xf numFmtId="0" fontId="9" fillId="0" borderId="1" xfId="0" applyFont="1" applyBorder="1" applyAlignment="1" applyProtection="1">
      <alignment vertical="center" wrapText="1"/>
      <protection locked="0"/>
    </xf>
    <xf numFmtId="4" fontId="0" fillId="0" borderId="0" xfId="0" applyNumberFormat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 vertical="center"/>
    </xf>
    <xf numFmtId="4" fontId="9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12" fillId="0" borderId="0" xfId="0" applyFont="1"/>
    <xf numFmtId="0" fontId="12" fillId="0" borderId="1" xfId="0" applyFont="1" applyBorder="1"/>
    <xf numFmtId="4" fontId="9" fillId="2" borderId="1" xfId="0" applyNumberFormat="1" applyFont="1" applyFill="1" applyBorder="1"/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4" fontId="14" fillId="0" borderId="0" xfId="0" applyNumberFormat="1" applyFont="1"/>
    <xf numFmtId="0" fontId="9" fillId="0" borderId="1" xfId="0" applyFont="1" applyFill="1" applyBorder="1" applyAlignment="1" applyProtection="1">
      <alignment horizontal="left" vertical="center" wrapText="1"/>
      <protection locked="0"/>
    </xf>
    <xf numFmtId="4" fontId="1" fillId="0" borderId="0" xfId="0" applyNumberFormat="1" applyFont="1"/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12" fillId="0" borderId="0" xfId="0" applyFont="1" applyFill="1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5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7"/>
  <sheetViews>
    <sheetView showZeros="0" tabSelected="1" topLeftCell="A13" zoomScale="115" zoomScaleNormal="115" workbookViewId="0">
      <selection activeCell="E368" sqref="E368"/>
    </sheetView>
  </sheetViews>
  <sheetFormatPr defaultRowHeight="15" x14ac:dyDescent="0.25"/>
  <cols>
    <col min="1" max="1" width="10.85546875" style="2" customWidth="1"/>
    <col min="2" max="2" width="62.5703125" style="3" customWidth="1"/>
    <col min="3" max="3" width="36" style="4" customWidth="1"/>
    <col min="4" max="4" width="3.7109375" style="5" customWidth="1"/>
    <col min="5" max="5" width="14.85546875" customWidth="1"/>
    <col min="6" max="6" width="14" customWidth="1"/>
    <col min="7" max="7" width="14.7109375" customWidth="1"/>
  </cols>
  <sheetData>
    <row r="1" spans="1:7" x14ac:dyDescent="0.25">
      <c r="A1" s="20"/>
      <c r="B1" s="71" t="s">
        <v>933</v>
      </c>
      <c r="C1" s="71"/>
      <c r="D1" s="71"/>
      <c r="E1" s="71"/>
      <c r="F1" s="71"/>
      <c r="G1" s="71"/>
    </row>
    <row r="2" spans="1:7" x14ac:dyDescent="0.25">
      <c r="A2" s="20"/>
      <c r="C2" s="44"/>
      <c r="D2" s="44"/>
      <c r="E2" s="71"/>
      <c r="F2" s="71"/>
      <c r="G2" s="71"/>
    </row>
    <row r="4" spans="1:7" ht="21" customHeight="1" x14ac:dyDescent="0.25">
      <c r="A4" s="72" t="s">
        <v>32</v>
      </c>
      <c r="B4" s="72"/>
      <c r="C4" s="72"/>
      <c r="D4" s="72"/>
      <c r="E4" s="72"/>
      <c r="F4" s="72"/>
      <c r="G4" s="72"/>
    </row>
    <row r="5" spans="1:7" s="1" customFormat="1" ht="15.6" customHeight="1" x14ac:dyDescent="0.25">
      <c r="F5" s="62"/>
      <c r="G5" s="62"/>
    </row>
    <row r="6" spans="1:7" x14ac:dyDescent="0.25">
      <c r="A6" s="20"/>
      <c r="B6" s="21"/>
      <c r="C6" s="22"/>
      <c r="D6" s="23"/>
      <c r="F6" s="46"/>
      <c r="G6" s="46"/>
    </row>
    <row r="7" spans="1:7" s="6" customFormat="1" ht="36" x14ac:dyDescent="0.2">
      <c r="A7" s="24" t="s">
        <v>1</v>
      </c>
      <c r="B7" s="25" t="s">
        <v>2</v>
      </c>
      <c r="C7" s="26"/>
      <c r="D7" s="27"/>
      <c r="E7" s="24" t="s">
        <v>3</v>
      </c>
      <c r="F7" s="24" t="s">
        <v>4</v>
      </c>
      <c r="G7" s="24" t="s">
        <v>5</v>
      </c>
    </row>
    <row r="8" spans="1:7" s="7" customFormat="1" ht="26.25" customHeight="1" x14ac:dyDescent="0.2">
      <c r="A8" s="28" t="s">
        <v>6</v>
      </c>
      <c r="B8" s="29" t="s">
        <v>7</v>
      </c>
      <c r="C8" s="30"/>
      <c r="D8" s="31"/>
      <c r="E8" s="32" t="s">
        <v>8</v>
      </c>
      <c r="F8" s="28" t="s">
        <v>9</v>
      </c>
      <c r="G8" s="28" t="s">
        <v>10</v>
      </c>
    </row>
    <row r="9" spans="1:7" s="8" customFormat="1" ht="12.75" x14ac:dyDescent="0.2">
      <c r="A9" s="33"/>
      <c r="B9" s="33" t="s">
        <v>73</v>
      </c>
      <c r="C9" s="34" t="s">
        <v>11</v>
      </c>
      <c r="D9" s="9" t="s">
        <v>12</v>
      </c>
      <c r="E9" s="35">
        <f>ROUND(E10+E43+E52+E63+E83+E119+E130+E133+E140+E224+E249+E419+E429+E437+E448+E458+E466+E474+E476+E520,2)</f>
        <v>0</v>
      </c>
      <c r="F9" s="35">
        <f>ROUND(F10+F43+F52+F63+F83+F119+F130+F133+F140+F224+F249+F419+F429+F437+F448+F458+F466+F474+F476+F520,2)</f>
        <v>0</v>
      </c>
      <c r="G9" s="35">
        <f>ROUND(G10+G43+G52+G63+G83+G119+G130+G133+G140+G224+G249+G419+G429+G437+G448+G458+G466+G474+G476+G520,2)</f>
        <v>0</v>
      </c>
    </row>
    <row r="10" spans="1:7" s="8" customFormat="1" ht="39" customHeight="1" x14ac:dyDescent="0.2">
      <c r="A10" s="36">
        <v>1</v>
      </c>
      <c r="B10" s="37" t="s">
        <v>33</v>
      </c>
      <c r="C10" s="70" t="s">
        <v>939</v>
      </c>
      <c r="D10" s="9" t="s">
        <v>12</v>
      </c>
      <c r="E10" s="35">
        <f>ROUND(E11+E12+E17+E18+E35+E36+E39+E42,2)</f>
        <v>0</v>
      </c>
      <c r="F10" s="35">
        <f>ROUND(F11+F12+F17+F18+F35+F36+F39+F42,2)</f>
        <v>0</v>
      </c>
      <c r="G10" s="35">
        <f>ROUND(G11+G12+G17+G18+G35+G36+G39+G42,2)</f>
        <v>0</v>
      </c>
    </row>
    <row r="11" spans="1:7" s="8" customFormat="1" ht="12.75" x14ac:dyDescent="0.2">
      <c r="A11" s="19" t="s">
        <v>13</v>
      </c>
      <c r="B11" s="56" t="s">
        <v>118</v>
      </c>
      <c r="C11" s="14" t="s">
        <v>14</v>
      </c>
      <c r="D11" s="9" t="s">
        <v>15</v>
      </c>
      <c r="E11" s="69"/>
      <c r="F11" s="55">
        <f t="shared" ref="F11" si="0">ROUND(E11*23%,2)</f>
        <v>0</v>
      </c>
      <c r="G11" s="35">
        <f t="shared" ref="G11" si="1">ROUND(E11+F11,2)</f>
        <v>0</v>
      </c>
    </row>
    <row r="12" spans="1:7" s="8" customFormat="1" ht="12.75" x14ac:dyDescent="0.2">
      <c r="A12" s="19" t="s">
        <v>51</v>
      </c>
      <c r="B12" s="12" t="s">
        <v>123</v>
      </c>
      <c r="C12" s="14" t="s">
        <v>14</v>
      </c>
      <c r="D12" s="9" t="s">
        <v>12</v>
      </c>
      <c r="E12" s="35">
        <f>ROUND(SUM(E13:E16),2)</f>
        <v>0</v>
      </c>
      <c r="F12" s="35">
        <f>ROUND(SUM(F13:F16),2)</f>
        <v>0</v>
      </c>
      <c r="G12" s="35">
        <f>ROUND(SUM(G13:G16),2)</f>
        <v>0</v>
      </c>
    </row>
    <row r="13" spans="1:7" s="8" customFormat="1" ht="12.75" x14ac:dyDescent="0.2">
      <c r="A13" s="19" t="s">
        <v>56</v>
      </c>
      <c r="B13" s="12" t="s">
        <v>119</v>
      </c>
      <c r="C13" s="14" t="s">
        <v>14</v>
      </c>
      <c r="D13" s="9" t="s">
        <v>15</v>
      </c>
      <c r="E13" s="39"/>
      <c r="F13" s="16">
        <f t="shared" ref="F13:F20" si="2">ROUND(E13*23%,2)</f>
        <v>0</v>
      </c>
      <c r="G13" s="16">
        <f t="shared" ref="G13:G20" si="3">ROUND(E13+F13,2)</f>
        <v>0</v>
      </c>
    </row>
    <row r="14" spans="1:7" s="8" customFormat="1" ht="12.75" x14ac:dyDescent="0.2">
      <c r="A14" s="19" t="s">
        <v>55</v>
      </c>
      <c r="B14" s="12" t="s">
        <v>120</v>
      </c>
      <c r="C14" s="14" t="s">
        <v>14</v>
      </c>
      <c r="D14" s="9" t="s">
        <v>15</v>
      </c>
      <c r="E14" s="39"/>
      <c r="F14" s="16">
        <f t="shared" ref="F14" si="4">ROUND(E14*23%,2)</f>
        <v>0</v>
      </c>
      <c r="G14" s="16">
        <f t="shared" ref="G14" si="5">ROUND(E14+F14,2)</f>
        <v>0</v>
      </c>
    </row>
    <row r="15" spans="1:7" s="8" customFormat="1" ht="12.75" x14ac:dyDescent="0.2">
      <c r="A15" s="19" t="s">
        <v>57</v>
      </c>
      <c r="B15" s="12" t="s">
        <v>121</v>
      </c>
      <c r="C15" s="14" t="s">
        <v>14</v>
      </c>
      <c r="D15" s="9" t="s">
        <v>15</v>
      </c>
      <c r="E15" s="39"/>
      <c r="F15" s="16">
        <f t="shared" si="2"/>
        <v>0</v>
      </c>
      <c r="G15" s="16">
        <f t="shared" si="3"/>
        <v>0</v>
      </c>
    </row>
    <row r="16" spans="1:7" s="8" customFormat="1" ht="12.75" x14ac:dyDescent="0.2">
      <c r="A16" s="19" t="s">
        <v>58</v>
      </c>
      <c r="B16" s="12" t="s">
        <v>122</v>
      </c>
      <c r="C16" s="14" t="s">
        <v>14</v>
      </c>
      <c r="D16" s="9" t="s">
        <v>15</v>
      </c>
      <c r="E16" s="39"/>
      <c r="F16" s="16">
        <f t="shared" si="2"/>
        <v>0</v>
      </c>
      <c r="G16" s="16">
        <f t="shared" si="3"/>
        <v>0</v>
      </c>
    </row>
    <row r="17" spans="1:7" s="8" customFormat="1" ht="12.75" x14ac:dyDescent="0.2">
      <c r="A17" s="19" t="s">
        <v>52</v>
      </c>
      <c r="B17" s="12" t="s">
        <v>124</v>
      </c>
      <c r="C17" s="14" t="s">
        <v>14</v>
      </c>
      <c r="D17" s="9" t="s">
        <v>15</v>
      </c>
      <c r="E17" s="39"/>
      <c r="F17" s="35">
        <f t="shared" ref="F17" si="6">ROUND(E17*23%,2)</f>
        <v>0</v>
      </c>
      <c r="G17" s="35">
        <f t="shared" ref="G17" si="7">ROUND(E17+F17,2)</f>
        <v>0</v>
      </c>
    </row>
    <row r="18" spans="1:7" s="8" customFormat="1" ht="12.75" x14ac:dyDescent="0.2">
      <c r="A18" s="19" t="s">
        <v>53</v>
      </c>
      <c r="B18" s="12" t="s">
        <v>130</v>
      </c>
      <c r="C18" s="14" t="s">
        <v>14</v>
      </c>
      <c r="D18" s="9" t="s">
        <v>12</v>
      </c>
      <c r="E18" s="35">
        <f>ROUND(SUM(E19:E34),2)</f>
        <v>0</v>
      </c>
      <c r="F18" s="35">
        <f>ROUND(SUM(F19:F34),2)</f>
        <v>0</v>
      </c>
      <c r="G18" s="35">
        <f>ROUND(SUM(G19:G34),2)</f>
        <v>0</v>
      </c>
    </row>
    <row r="19" spans="1:7" s="8" customFormat="1" ht="12.75" x14ac:dyDescent="0.2">
      <c r="A19" s="19" t="s">
        <v>59</v>
      </c>
      <c r="B19" s="12" t="s">
        <v>588</v>
      </c>
      <c r="C19" s="14" t="s">
        <v>14</v>
      </c>
      <c r="D19" s="9" t="s">
        <v>15</v>
      </c>
      <c r="E19" s="39"/>
      <c r="F19" s="16">
        <f t="shared" si="2"/>
        <v>0</v>
      </c>
      <c r="G19" s="16">
        <f t="shared" si="3"/>
        <v>0</v>
      </c>
    </row>
    <row r="20" spans="1:7" s="8" customFormat="1" ht="12.75" x14ac:dyDescent="0.2">
      <c r="A20" s="19" t="s">
        <v>60</v>
      </c>
      <c r="B20" s="12" t="s">
        <v>589</v>
      </c>
      <c r="C20" s="14" t="s">
        <v>14</v>
      </c>
      <c r="D20" s="9" t="s">
        <v>15</v>
      </c>
      <c r="E20" s="39"/>
      <c r="F20" s="16">
        <f t="shared" si="2"/>
        <v>0</v>
      </c>
      <c r="G20" s="16">
        <f t="shared" si="3"/>
        <v>0</v>
      </c>
    </row>
    <row r="21" spans="1:7" s="8" customFormat="1" ht="12.75" x14ac:dyDescent="0.2">
      <c r="A21" s="11" t="s">
        <v>61</v>
      </c>
      <c r="B21" s="12" t="s">
        <v>590</v>
      </c>
      <c r="C21" s="14" t="s">
        <v>14</v>
      </c>
      <c r="D21" s="9" t="s">
        <v>15</v>
      </c>
      <c r="E21" s="18"/>
      <c r="F21" s="16">
        <f t="shared" ref="F21" si="8">ROUND(E21*23%,2)</f>
        <v>0</v>
      </c>
      <c r="G21" s="16">
        <f t="shared" ref="G21" si="9">ROUND(E21+F21,2)</f>
        <v>0</v>
      </c>
    </row>
    <row r="22" spans="1:7" s="8" customFormat="1" ht="16.5" customHeight="1" x14ac:dyDescent="0.2">
      <c r="A22" s="11" t="s">
        <v>62</v>
      </c>
      <c r="B22" s="12" t="s">
        <v>591</v>
      </c>
      <c r="C22" s="14" t="s">
        <v>14</v>
      </c>
      <c r="D22" s="9" t="s">
        <v>15</v>
      </c>
      <c r="E22" s="18"/>
      <c r="F22" s="16">
        <f>ROUND(E22*23%,2)</f>
        <v>0</v>
      </c>
      <c r="G22" s="16">
        <f>ROUND(E22+F22,2)</f>
        <v>0</v>
      </c>
    </row>
    <row r="23" spans="1:7" s="8" customFormat="1" ht="12.75" customHeight="1" x14ac:dyDescent="0.2">
      <c r="A23" s="11" t="s">
        <v>63</v>
      </c>
      <c r="B23" s="12" t="s">
        <v>592</v>
      </c>
      <c r="C23" s="14" t="s">
        <v>14</v>
      </c>
      <c r="D23" s="9" t="s">
        <v>15</v>
      </c>
      <c r="E23" s="18"/>
      <c r="F23" s="16">
        <f t="shared" ref="F23:F25" si="10">ROUND(E23*23%,2)</f>
        <v>0</v>
      </c>
      <c r="G23" s="16">
        <f t="shared" ref="G23:G25" si="11">ROUND(E23+F23,2)</f>
        <v>0</v>
      </c>
    </row>
    <row r="24" spans="1:7" s="8" customFormat="1" ht="15.75" customHeight="1" x14ac:dyDescent="0.2">
      <c r="A24" s="11" t="s">
        <v>64</v>
      </c>
      <c r="B24" s="12" t="s">
        <v>593</v>
      </c>
      <c r="C24" s="14" t="s">
        <v>14</v>
      </c>
      <c r="D24" s="9" t="s">
        <v>15</v>
      </c>
      <c r="E24" s="18"/>
      <c r="F24" s="16">
        <f t="shared" si="10"/>
        <v>0</v>
      </c>
      <c r="G24" s="16">
        <f t="shared" si="11"/>
        <v>0</v>
      </c>
    </row>
    <row r="25" spans="1:7" s="8" customFormat="1" ht="16.5" customHeight="1" x14ac:dyDescent="0.2">
      <c r="A25" s="11" t="s">
        <v>65</v>
      </c>
      <c r="B25" s="12" t="s">
        <v>594</v>
      </c>
      <c r="C25" s="14" t="s">
        <v>14</v>
      </c>
      <c r="D25" s="9" t="s">
        <v>15</v>
      </c>
      <c r="E25" s="18"/>
      <c r="F25" s="16">
        <f t="shared" si="10"/>
        <v>0</v>
      </c>
      <c r="G25" s="16">
        <f t="shared" si="11"/>
        <v>0</v>
      </c>
    </row>
    <row r="26" spans="1:7" s="10" customFormat="1" ht="12.75" x14ac:dyDescent="0.2">
      <c r="A26" s="11" t="s">
        <v>66</v>
      </c>
      <c r="B26" s="12" t="s">
        <v>595</v>
      </c>
      <c r="C26" s="14" t="s">
        <v>14</v>
      </c>
      <c r="D26" s="9" t="s">
        <v>15</v>
      </c>
      <c r="E26" s="18"/>
      <c r="F26" s="16">
        <f t="shared" ref="F26:F34" si="12">ROUND(E26*23%,2)</f>
        <v>0</v>
      </c>
      <c r="G26" s="16">
        <f t="shared" ref="G26:G34" si="13">ROUND(E26+F26,2)</f>
        <v>0</v>
      </c>
    </row>
    <row r="27" spans="1:7" s="10" customFormat="1" ht="12.75" x14ac:dyDescent="0.2">
      <c r="A27" s="11" t="s">
        <v>67</v>
      </c>
      <c r="B27" s="12" t="s">
        <v>596</v>
      </c>
      <c r="C27" s="14" t="s">
        <v>14</v>
      </c>
      <c r="D27" s="9" t="s">
        <v>15</v>
      </c>
      <c r="E27" s="18"/>
      <c r="F27" s="16">
        <f t="shared" si="12"/>
        <v>0</v>
      </c>
      <c r="G27" s="16">
        <f t="shared" si="13"/>
        <v>0</v>
      </c>
    </row>
    <row r="28" spans="1:7" s="10" customFormat="1" ht="12.75" x14ac:dyDescent="0.2">
      <c r="A28" s="11" t="s">
        <v>68</v>
      </c>
      <c r="B28" s="12" t="s">
        <v>597</v>
      </c>
      <c r="C28" s="14" t="s">
        <v>14</v>
      </c>
      <c r="D28" s="9" t="s">
        <v>15</v>
      </c>
      <c r="E28" s="18"/>
      <c r="F28" s="16">
        <f t="shared" si="12"/>
        <v>0</v>
      </c>
      <c r="G28" s="16">
        <f t="shared" si="13"/>
        <v>0</v>
      </c>
    </row>
    <row r="29" spans="1:7" s="10" customFormat="1" ht="12.75" x14ac:dyDescent="0.2">
      <c r="A29" s="11" t="s">
        <v>69</v>
      </c>
      <c r="B29" s="12" t="s">
        <v>598</v>
      </c>
      <c r="C29" s="14" t="s">
        <v>14</v>
      </c>
      <c r="D29" s="9" t="s">
        <v>15</v>
      </c>
      <c r="E29" s="18"/>
      <c r="F29" s="16">
        <f t="shared" si="12"/>
        <v>0</v>
      </c>
      <c r="G29" s="16">
        <f t="shared" si="13"/>
        <v>0</v>
      </c>
    </row>
    <row r="30" spans="1:7" s="10" customFormat="1" ht="12.75" x14ac:dyDescent="0.2">
      <c r="A30" s="11" t="s">
        <v>70</v>
      </c>
      <c r="B30" s="12" t="s">
        <v>125</v>
      </c>
      <c r="C30" s="14" t="s">
        <v>14</v>
      </c>
      <c r="D30" s="9" t="s">
        <v>15</v>
      </c>
      <c r="E30" s="18"/>
      <c r="F30" s="16">
        <f t="shared" si="12"/>
        <v>0</v>
      </c>
      <c r="G30" s="16">
        <f t="shared" si="13"/>
        <v>0</v>
      </c>
    </row>
    <row r="31" spans="1:7" s="10" customFormat="1" ht="12.75" x14ac:dyDescent="0.2">
      <c r="A31" s="11" t="s">
        <v>71</v>
      </c>
      <c r="B31" s="12" t="s">
        <v>126</v>
      </c>
      <c r="C31" s="14" t="s">
        <v>14</v>
      </c>
      <c r="D31" s="9" t="s">
        <v>15</v>
      </c>
      <c r="E31" s="18"/>
      <c r="F31" s="16">
        <f t="shared" si="12"/>
        <v>0</v>
      </c>
      <c r="G31" s="16">
        <f t="shared" si="13"/>
        <v>0</v>
      </c>
    </row>
    <row r="32" spans="1:7" s="10" customFormat="1" ht="12.75" x14ac:dyDescent="0.2">
      <c r="A32" s="11" t="s">
        <v>72</v>
      </c>
      <c r="B32" s="12" t="s">
        <v>127</v>
      </c>
      <c r="C32" s="14" t="s">
        <v>14</v>
      </c>
      <c r="D32" s="9" t="s">
        <v>15</v>
      </c>
      <c r="E32" s="18"/>
      <c r="F32" s="16">
        <f t="shared" si="12"/>
        <v>0</v>
      </c>
      <c r="G32" s="16">
        <f t="shared" si="13"/>
        <v>0</v>
      </c>
    </row>
    <row r="33" spans="1:7" s="10" customFormat="1" ht="12.75" x14ac:dyDescent="0.2">
      <c r="A33" s="11" t="s">
        <v>112</v>
      </c>
      <c r="B33" s="12" t="s">
        <v>128</v>
      </c>
      <c r="C33" s="14" t="s">
        <v>14</v>
      </c>
      <c r="D33" s="9" t="s">
        <v>15</v>
      </c>
      <c r="E33" s="18"/>
      <c r="F33" s="16">
        <f t="shared" si="12"/>
        <v>0</v>
      </c>
      <c r="G33" s="16">
        <f t="shared" si="13"/>
        <v>0</v>
      </c>
    </row>
    <row r="34" spans="1:7" s="10" customFormat="1" ht="12.75" x14ac:dyDescent="0.2">
      <c r="A34" s="11" t="s">
        <v>113</v>
      </c>
      <c r="B34" s="12" t="s">
        <v>129</v>
      </c>
      <c r="C34" s="14" t="s">
        <v>14</v>
      </c>
      <c r="D34" s="9" t="s">
        <v>15</v>
      </c>
      <c r="E34" s="18"/>
      <c r="F34" s="16">
        <f t="shared" si="12"/>
        <v>0</v>
      </c>
      <c r="G34" s="16">
        <f t="shared" si="13"/>
        <v>0</v>
      </c>
    </row>
    <row r="35" spans="1:7" s="10" customFormat="1" ht="12.75" x14ac:dyDescent="0.2">
      <c r="A35" s="11" t="s">
        <v>103</v>
      </c>
      <c r="B35" s="12" t="s">
        <v>131</v>
      </c>
      <c r="C35" s="14" t="s">
        <v>14</v>
      </c>
      <c r="D35" s="9" t="s">
        <v>15</v>
      </c>
      <c r="E35" s="69"/>
      <c r="F35" s="35">
        <f>ROUND(E35*23%,2)</f>
        <v>0</v>
      </c>
      <c r="G35" s="35">
        <f>ROUND(E35+F35,2)</f>
        <v>0</v>
      </c>
    </row>
    <row r="36" spans="1:7" s="10" customFormat="1" ht="12.75" x14ac:dyDescent="0.2">
      <c r="A36" s="11" t="s">
        <v>104</v>
      </c>
      <c r="B36" s="12" t="s">
        <v>134</v>
      </c>
      <c r="C36" s="14" t="s">
        <v>14</v>
      </c>
      <c r="D36" s="9" t="s">
        <v>12</v>
      </c>
      <c r="E36" s="35">
        <f>ROUND(SUM(E37:E38),2)</f>
        <v>0</v>
      </c>
      <c r="F36" s="35">
        <f>ROUND(SUM(F37:F38),2)</f>
        <v>0</v>
      </c>
      <c r="G36" s="35">
        <f>ROUND(SUM(G37:G38),2)</f>
        <v>0</v>
      </c>
    </row>
    <row r="37" spans="1:7" s="10" customFormat="1" ht="12.75" x14ac:dyDescent="0.2">
      <c r="A37" s="11" t="s">
        <v>114</v>
      </c>
      <c r="B37" s="12" t="s">
        <v>132</v>
      </c>
      <c r="C37" s="14" t="s">
        <v>14</v>
      </c>
      <c r="D37" s="9" t="s">
        <v>15</v>
      </c>
      <c r="E37" s="18"/>
      <c r="F37" s="16">
        <f t="shared" ref="F37:F38" si="14">ROUND(E37*23%,2)</f>
        <v>0</v>
      </c>
      <c r="G37" s="16">
        <f t="shared" ref="G37:G38" si="15">ROUND(E37+F37,2)</f>
        <v>0</v>
      </c>
    </row>
    <row r="38" spans="1:7" s="10" customFormat="1" ht="12.75" x14ac:dyDescent="0.2">
      <c r="A38" s="11" t="s">
        <v>115</v>
      </c>
      <c r="B38" s="12" t="s">
        <v>133</v>
      </c>
      <c r="C38" s="14" t="s">
        <v>14</v>
      </c>
      <c r="D38" s="9" t="s">
        <v>15</v>
      </c>
      <c r="E38" s="18"/>
      <c r="F38" s="16">
        <f t="shared" si="14"/>
        <v>0</v>
      </c>
      <c r="G38" s="16">
        <f t="shared" si="15"/>
        <v>0</v>
      </c>
    </row>
    <row r="39" spans="1:7" s="10" customFormat="1" ht="12.75" x14ac:dyDescent="0.2">
      <c r="A39" s="11" t="s">
        <v>105</v>
      </c>
      <c r="B39" s="12" t="s">
        <v>135</v>
      </c>
      <c r="C39" s="14" t="s">
        <v>14</v>
      </c>
      <c r="D39" s="9" t="s">
        <v>12</v>
      </c>
      <c r="E39" s="35">
        <f>ROUND(SUM(E40:E41),2)</f>
        <v>0</v>
      </c>
      <c r="F39" s="35">
        <f>ROUND(SUM(F40:F41),2)</f>
        <v>0</v>
      </c>
      <c r="G39" s="35">
        <f>ROUND(SUM(G40:G41),2)</f>
        <v>0</v>
      </c>
    </row>
    <row r="40" spans="1:7" s="10" customFormat="1" ht="12.75" x14ac:dyDescent="0.2">
      <c r="A40" s="11" t="s">
        <v>116</v>
      </c>
      <c r="B40" s="12" t="s">
        <v>132</v>
      </c>
      <c r="C40" s="14" t="s">
        <v>14</v>
      </c>
      <c r="D40" s="9" t="s">
        <v>15</v>
      </c>
      <c r="E40" s="18"/>
      <c r="F40" s="16">
        <f t="shared" ref="F40:F41" si="16">ROUND(E40*23%,2)</f>
        <v>0</v>
      </c>
      <c r="G40" s="16">
        <f t="shared" ref="G40:G41" si="17">ROUND(E40+F40,2)</f>
        <v>0</v>
      </c>
    </row>
    <row r="41" spans="1:7" s="10" customFormat="1" ht="12.75" x14ac:dyDescent="0.2">
      <c r="A41" s="11" t="s">
        <v>117</v>
      </c>
      <c r="B41" s="12" t="s">
        <v>133</v>
      </c>
      <c r="C41" s="14" t="s">
        <v>14</v>
      </c>
      <c r="D41" s="9" t="s">
        <v>15</v>
      </c>
      <c r="E41" s="18"/>
      <c r="F41" s="16">
        <f t="shared" si="16"/>
        <v>0</v>
      </c>
      <c r="G41" s="16">
        <f t="shared" si="17"/>
        <v>0</v>
      </c>
    </row>
    <row r="42" spans="1:7" s="10" customFormat="1" ht="12.75" x14ac:dyDescent="0.2">
      <c r="A42" s="48" t="s">
        <v>106</v>
      </c>
      <c r="B42" s="12" t="s">
        <v>136</v>
      </c>
      <c r="C42" s="14" t="s">
        <v>14</v>
      </c>
      <c r="D42" s="9" t="s">
        <v>15</v>
      </c>
      <c r="E42" s="69"/>
      <c r="F42" s="35">
        <f t="shared" ref="F42" si="18">ROUND(E42*23%,2)</f>
        <v>0</v>
      </c>
      <c r="G42" s="35">
        <f t="shared" ref="G42" si="19">ROUND(E42+F42,2)</f>
        <v>0</v>
      </c>
    </row>
    <row r="43" spans="1:7" s="8" customFormat="1" ht="18" customHeight="1" x14ac:dyDescent="0.2">
      <c r="A43" s="36">
        <v>2</v>
      </c>
      <c r="B43" s="37" t="s">
        <v>74</v>
      </c>
      <c r="C43" s="40" t="s">
        <v>905</v>
      </c>
      <c r="D43" s="9" t="s">
        <v>12</v>
      </c>
      <c r="E43" s="35">
        <f>ROUND(SUM(E44:E51),2)</f>
        <v>0</v>
      </c>
      <c r="F43" s="35">
        <f>ROUND(SUM(F44:F51),2)</f>
        <v>0</v>
      </c>
      <c r="G43" s="35">
        <f>ROUND(SUM(G44:G51),2)</f>
        <v>0</v>
      </c>
    </row>
    <row r="44" spans="1:7" s="10" customFormat="1" ht="12.75" x14ac:dyDescent="0.2">
      <c r="A44" s="11" t="s">
        <v>16</v>
      </c>
      <c r="B44" s="12" t="s">
        <v>285</v>
      </c>
      <c r="C44" s="14" t="s">
        <v>14</v>
      </c>
      <c r="D44" s="9" t="s">
        <v>15</v>
      </c>
      <c r="E44" s="18"/>
      <c r="F44" s="16">
        <f>ROUND(E44*23%,2)</f>
        <v>0</v>
      </c>
      <c r="G44" s="16">
        <f>ROUND(E44+F44,2)</f>
        <v>0</v>
      </c>
    </row>
    <row r="45" spans="1:7" s="10" customFormat="1" ht="12.75" x14ac:dyDescent="0.2">
      <c r="A45" s="11" t="s">
        <v>17</v>
      </c>
      <c r="B45" s="12" t="s">
        <v>286</v>
      </c>
      <c r="C45" s="14" t="s">
        <v>14</v>
      </c>
      <c r="D45" s="9" t="s">
        <v>15</v>
      </c>
      <c r="E45" s="18"/>
      <c r="F45" s="16">
        <f t="shared" ref="F45:F51" si="20">ROUND(E45*23%,2)</f>
        <v>0</v>
      </c>
      <c r="G45" s="16">
        <f t="shared" ref="G45:G51" si="21">ROUND(E45+F45,2)</f>
        <v>0</v>
      </c>
    </row>
    <row r="46" spans="1:7" s="10" customFormat="1" ht="12.75" x14ac:dyDescent="0.2">
      <c r="A46" s="11" t="s">
        <v>18</v>
      </c>
      <c r="B46" s="12" t="s">
        <v>287</v>
      </c>
      <c r="C46" s="14" t="s">
        <v>14</v>
      </c>
      <c r="D46" s="9" t="s">
        <v>15</v>
      </c>
      <c r="E46" s="18"/>
      <c r="F46" s="16">
        <f t="shared" si="20"/>
        <v>0</v>
      </c>
      <c r="G46" s="16">
        <f t="shared" si="21"/>
        <v>0</v>
      </c>
    </row>
    <row r="47" spans="1:7" s="10" customFormat="1" ht="12.75" x14ac:dyDescent="0.2">
      <c r="A47" s="11" t="s">
        <v>81</v>
      </c>
      <c r="B47" s="12" t="s">
        <v>288</v>
      </c>
      <c r="C47" s="14" t="s">
        <v>14</v>
      </c>
      <c r="D47" s="9" t="s">
        <v>15</v>
      </c>
      <c r="E47" s="18"/>
      <c r="F47" s="16">
        <f t="shared" si="20"/>
        <v>0</v>
      </c>
      <c r="G47" s="16">
        <f t="shared" si="21"/>
        <v>0</v>
      </c>
    </row>
    <row r="48" spans="1:7" s="10" customFormat="1" ht="12.75" x14ac:dyDescent="0.2">
      <c r="A48" s="11" t="s">
        <v>82</v>
      </c>
      <c r="B48" s="12" t="s">
        <v>289</v>
      </c>
      <c r="C48" s="14" t="s">
        <v>14</v>
      </c>
      <c r="D48" s="9" t="s">
        <v>15</v>
      </c>
      <c r="E48" s="18"/>
      <c r="F48" s="16">
        <f t="shared" si="20"/>
        <v>0</v>
      </c>
      <c r="G48" s="16">
        <f t="shared" si="21"/>
        <v>0</v>
      </c>
    </row>
    <row r="49" spans="1:7" s="10" customFormat="1" ht="12.75" x14ac:dyDescent="0.2">
      <c r="A49" s="11" t="s">
        <v>83</v>
      </c>
      <c r="B49" s="12" t="s">
        <v>290</v>
      </c>
      <c r="C49" s="14" t="s">
        <v>14</v>
      </c>
      <c r="D49" s="9" t="s">
        <v>15</v>
      </c>
      <c r="E49" s="18"/>
      <c r="F49" s="16">
        <f t="shared" si="20"/>
        <v>0</v>
      </c>
      <c r="G49" s="16">
        <f t="shared" si="21"/>
        <v>0</v>
      </c>
    </row>
    <row r="50" spans="1:7" s="10" customFormat="1" ht="12.75" x14ac:dyDescent="0.2">
      <c r="A50" s="11" t="s">
        <v>293</v>
      </c>
      <c r="B50" s="12" t="s">
        <v>291</v>
      </c>
      <c r="C50" s="14" t="s">
        <v>14</v>
      </c>
      <c r="D50" s="9" t="s">
        <v>15</v>
      </c>
      <c r="E50" s="18"/>
      <c r="F50" s="16">
        <f t="shared" si="20"/>
        <v>0</v>
      </c>
      <c r="G50" s="16">
        <f t="shared" si="21"/>
        <v>0</v>
      </c>
    </row>
    <row r="51" spans="1:7" s="10" customFormat="1" ht="12.75" x14ac:dyDescent="0.2">
      <c r="A51" s="11" t="s">
        <v>294</v>
      </c>
      <c r="B51" s="12" t="s">
        <v>292</v>
      </c>
      <c r="C51" s="14" t="s">
        <v>14</v>
      </c>
      <c r="D51" s="9" t="s">
        <v>15</v>
      </c>
      <c r="E51" s="18"/>
      <c r="F51" s="16">
        <f t="shared" si="20"/>
        <v>0</v>
      </c>
      <c r="G51" s="16">
        <f t="shared" si="21"/>
        <v>0</v>
      </c>
    </row>
    <row r="52" spans="1:7" s="8" customFormat="1" ht="24" x14ac:dyDescent="0.2">
      <c r="A52" s="36">
        <v>3</v>
      </c>
      <c r="B52" s="37" t="s">
        <v>75</v>
      </c>
      <c r="C52" s="40" t="s">
        <v>906</v>
      </c>
      <c r="D52" s="9" t="s">
        <v>12</v>
      </c>
      <c r="E52" s="35">
        <f>ROUND(SUM(E53:E62),2)</f>
        <v>0</v>
      </c>
      <c r="F52" s="35">
        <f>ROUND(SUM(F53:F62),2)</f>
        <v>0</v>
      </c>
      <c r="G52" s="35">
        <f>ROUND(SUM(G53:G62),2)</f>
        <v>0</v>
      </c>
    </row>
    <row r="53" spans="1:7" s="10" customFormat="1" ht="12.75" x14ac:dyDescent="0.2">
      <c r="A53" s="11" t="s">
        <v>19</v>
      </c>
      <c r="B53" s="41" t="s">
        <v>295</v>
      </c>
      <c r="C53" s="14" t="s">
        <v>14</v>
      </c>
      <c r="D53" s="9" t="s">
        <v>15</v>
      </c>
      <c r="E53" s="18"/>
      <c r="F53" s="16">
        <f t="shared" ref="F53:F62" si="22">ROUND(E53*23%,2)</f>
        <v>0</v>
      </c>
      <c r="G53" s="16">
        <f t="shared" ref="G53:G62" si="23">ROUND(E53+F53,2)</f>
        <v>0</v>
      </c>
    </row>
    <row r="54" spans="1:7" s="10" customFormat="1" ht="12.75" x14ac:dyDescent="0.2">
      <c r="A54" s="11" t="s">
        <v>20</v>
      </c>
      <c r="B54" s="41" t="s">
        <v>296</v>
      </c>
      <c r="C54" s="14" t="s">
        <v>14</v>
      </c>
      <c r="D54" s="9" t="s">
        <v>15</v>
      </c>
      <c r="E54" s="18"/>
      <c r="F54" s="16">
        <f t="shared" ref="F54:F61" si="24">ROUND(E54*23%,2)</f>
        <v>0</v>
      </c>
      <c r="G54" s="16">
        <f t="shared" ref="G54:G61" si="25">ROUND(E54+F54,2)</f>
        <v>0</v>
      </c>
    </row>
    <row r="55" spans="1:7" s="10" customFormat="1" ht="12.75" x14ac:dyDescent="0.2">
      <c r="A55" s="11" t="s">
        <v>21</v>
      </c>
      <c r="B55" s="41" t="s">
        <v>297</v>
      </c>
      <c r="C55" s="14" t="s">
        <v>14</v>
      </c>
      <c r="D55" s="9" t="s">
        <v>15</v>
      </c>
      <c r="E55" s="18"/>
      <c r="F55" s="16">
        <f t="shared" si="24"/>
        <v>0</v>
      </c>
      <c r="G55" s="16">
        <f t="shared" si="25"/>
        <v>0</v>
      </c>
    </row>
    <row r="56" spans="1:7" s="10" customFormat="1" ht="12.75" x14ac:dyDescent="0.2">
      <c r="A56" s="11" t="s">
        <v>87</v>
      </c>
      <c r="B56" s="41" t="s">
        <v>298</v>
      </c>
      <c r="C56" s="14" t="s">
        <v>14</v>
      </c>
      <c r="D56" s="9" t="s">
        <v>15</v>
      </c>
      <c r="E56" s="18"/>
      <c r="F56" s="16">
        <f t="shared" si="24"/>
        <v>0</v>
      </c>
      <c r="G56" s="16">
        <f t="shared" si="25"/>
        <v>0</v>
      </c>
    </row>
    <row r="57" spans="1:7" s="10" customFormat="1" ht="12.75" x14ac:dyDescent="0.2">
      <c r="A57" s="11" t="s">
        <v>88</v>
      </c>
      <c r="B57" s="41" t="s">
        <v>299</v>
      </c>
      <c r="C57" s="14" t="s">
        <v>14</v>
      </c>
      <c r="D57" s="9" t="s">
        <v>15</v>
      </c>
      <c r="E57" s="18"/>
      <c r="F57" s="16">
        <f t="shared" si="24"/>
        <v>0</v>
      </c>
      <c r="G57" s="16">
        <f t="shared" si="25"/>
        <v>0</v>
      </c>
    </row>
    <row r="58" spans="1:7" s="10" customFormat="1" ht="12.75" x14ac:dyDescent="0.2">
      <c r="A58" s="11" t="s">
        <v>89</v>
      </c>
      <c r="B58" s="41" t="s">
        <v>300</v>
      </c>
      <c r="C58" s="14" t="s">
        <v>14</v>
      </c>
      <c r="D58" s="9" t="s">
        <v>15</v>
      </c>
      <c r="E58" s="18"/>
      <c r="F58" s="16">
        <f t="shared" si="24"/>
        <v>0</v>
      </c>
      <c r="G58" s="16">
        <f t="shared" si="25"/>
        <v>0</v>
      </c>
    </row>
    <row r="59" spans="1:7" s="10" customFormat="1" ht="12.75" x14ac:dyDescent="0.2">
      <c r="A59" s="11" t="s">
        <v>90</v>
      </c>
      <c r="B59" s="41" t="s">
        <v>301</v>
      </c>
      <c r="C59" s="14" t="s">
        <v>14</v>
      </c>
      <c r="D59" s="9" t="s">
        <v>15</v>
      </c>
      <c r="E59" s="18"/>
      <c r="F59" s="16">
        <f t="shared" si="24"/>
        <v>0</v>
      </c>
      <c r="G59" s="16">
        <f t="shared" si="25"/>
        <v>0</v>
      </c>
    </row>
    <row r="60" spans="1:7" s="10" customFormat="1" ht="12.75" x14ac:dyDescent="0.2">
      <c r="A60" s="11" t="s">
        <v>91</v>
      </c>
      <c r="B60" s="41" t="s">
        <v>302</v>
      </c>
      <c r="C60" s="14" t="s">
        <v>14</v>
      </c>
      <c r="D60" s="9" t="s">
        <v>15</v>
      </c>
      <c r="E60" s="18"/>
      <c r="F60" s="16">
        <f t="shared" si="24"/>
        <v>0</v>
      </c>
      <c r="G60" s="16">
        <f t="shared" si="25"/>
        <v>0</v>
      </c>
    </row>
    <row r="61" spans="1:7" s="10" customFormat="1" ht="12.75" x14ac:dyDescent="0.2">
      <c r="A61" s="11" t="s">
        <v>92</v>
      </c>
      <c r="B61" s="41" t="s">
        <v>303</v>
      </c>
      <c r="C61" s="14" t="s">
        <v>14</v>
      </c>
      <c r="D61" s="9" t="s">
        <v>15</v>
      </c>
      <c r="E61" s="18"/>
      <c r="F61" s="16">
        <f t="shared" si="24"/>
        <v>0</v>
      </c>
      <c r="G61" s="16">
        <f t="shared" si="25"/>
        <v>0</v>
      </c>
    </row>
    <row r="62" spans="1:7" s="10" customFormat="1" ht="12.75" x14ac:dyDescent="0.2">
      <c r="A62" s="11" t="s">
        <v>573</v>
      </c>
      <c r="B62" s="12" t="s">
        <v>304</v>
      </c>
      <c r="C62" s="14" t="s">
        <v>14</v>
      </c>
      <c r="D62" s="9" t="s">
        <v>15</v>
      </c>
      <c r="E62" s="18"/>
      <c r="F62" s="16">
        <f t="shared" si="22"/>
        <v>0</v>
      </c>
      <c r="G62" s="16">
        <f t="shared" si="23"/>
        <v>0</v>
      </c>
    </row>
    <row r="63" spans="1:7" s="10" customFormat="1" ht="12.75" x14ac:dyDescent="0.2">
      <c r="A63" s="36">
        <v>4</v>
      </c>
      <c r="B63" s="37" t="s">
        <v>76</v>
      </c>
      <c r="C63" s="40" t="s">
        <v>945</v>
      </c>
      <c r="D63" s="9" t="s">
        <v>12</v>
      </c>
      <c r="E63" s="35">
        <f>ROUND(SUM(E72:E82)+E64+E69,2)</f>
        <v>0</v>
      </c>
      <c r="F63" s="35">
        <f>ROUND(SUM(F72:F82)+F64+F69,2)</f>
        <v>0</v>
      </c>
      <c r="G63" s="35">
        <f>ROUND(SUM(G72:G82)+G64+G69,2)</f>
        <v>0</v>
      </c>
    </row>
    <row r="64" spans="1:7" s="10" customFormat="1" ht="12.75" x14ac:dyDescent="0.2">
      <c r="A64" s="59" t="s">
        <v>22</v>
      </c>
      <c r="B64" s="52" t="s">
        <v>132</v>
      </c>
      <c r="C64" s="14" t="s">
        <v>14</v>
      </c>
      <c r="D64" s="9" t="s">
        <v>12</v>
      </c>
      <c r="E64" s="35">
        <f>ROUND(SUM(E65:E68),2)</f>
        <v>0</v>
      </c>
      <c r="F64" s="35">
        <f>ROUND(SUM(F65:F68),2)</f>
        <v>0</v>
      </c>
      <c r="G64" s="35">
        <f>ROUND(SUM(G65:G68),2)</f>
        <v>0</v>
      </c>
    </row>
    <row r="65" spans="1:7" s="10" customFormat="1" ht="12.75" x14ac:dyDescent="0.2">
      <c r="A65" s="11" t="s">
        <v>84</v>
      </c>
      <c r="B65" s="41" t="s">
        <v>305</v>
      </c>
      <c r="C65" s="14" t="s">
        <v>14</v>
      </c>
      <c r="D65" s="9" t="s">
        <v>15</v>
      </c>
      <c r="E65" s="18"/>
      <c r="F65" s="16">
        <f t="shared" ref="F65:F71" si="26">ROUND(E65*23%,2)</f>
        <v>0</v>
      </c>
      <c r="G65" s="16">
        <f t="shared" ref="G65:G71" si="27">ROUND(E65+F65,2)</f>
        <v>0</v>
      </c>
    </row>
    <row r="66" spans="1:7" s="10" customFormat="1" ht="12.75" x14ac:dyDescent="0.2">
      <c r="A66" s="11" t="s">
        <v>928</v>
      </c>
      <c r="B66" s="41" t="s">
        <v>306</v>
      </c>
      <c r="C66" s="14" t="s">
        <v>14</v>
      </c>
      <c r="D66" s="9" t="s">
        <v>15</v>
      </c>
      <c r="E66" s="18"/>
      <c r="F66" s="16">
        <f t="shared" ref="F66:F68" si="28">ROUND(E66*23%,2)</f>
        <v>0</v>
      </c>
      <c r="G66" s="16">
        <f t="shared" ref="G66:G68" si="29">ROUND(E66+F66,2)</f>
        <v>0</v>
      </c>
    </row>
    <row r="67" spans="1:7" s="10" customFormat="1" ht="12.75" x14ac:dyDescent="0.2">
      <c r="A67" s="11" t="s">
        <v>929</v>
      </c>
      <c r="B67" s="41" t="s">
        <v>307</v>
      </c>
      <c r="C67" s="14" t="s">
        <v>14</v>
      </c>
      <c r="D67" s="9" t="s">
        <v>15</v>
      </c>
      <c r="E67" s="18"/>
      <c r="F67" s="16">
        <f t="shared" si="28"/>
        <v>0</v>
      </c>
      <c r="G67" s="16">
        <f t="shared" si="29"/>
        <v>0</v>
      </c>
    </row>
    <row r="68" spans="1:7" s="10" customFormat="1" ht="12.75" x14ac:dyDescent="0.2">
      <c r="A68" s="11" t="s">
        <v>930</v>
      </c>
      <c r="B68" s="41" t="s">
        <v>308</v>
      </c>
      <c r="C68" s="14" t="s">
        <v>14</v>
      </c>
      <c r="D68" s="9" t="s">
        <v>15</v>
      </c>
      <c r="E68" s="18"/>
      <c r="F68" s="16">
        <f t="shared" si="28"/>
        <v>0</v>
      </c>
      <c r="G68" s="16">
        <f t="shared" si="29"/>
        <v>0</v>
      </c>
    </row>
    <row r="69" spans="1:7" s="10" customFormat="1" ht="12.75" x14ac:dyDescent="0.2">
      <c r="A69" s="59" t="s">
        <v>23</v>
      </c>
      <c r="B69" s="52" t="s">
        <v>311</v>
      </c>
      <c r="C69" s="14" t="s">
        <v>14</v>
      </c>
      <c r="D69" s="9" t="s">
        <v>12</v>
      </c>
      <c r="E69" s="35">
        <f>ROUND(SUM(E70:E71),2)</f>
        <v>0</v>
      </c>
      <c r="F69" s="35">
        <f>ROUND(SUM(F70:F71),2)</f>
        <v>0</v>
      </c>
      <c r="G69" s="35">
        <f>ROUND(SUM(G70:G71),2)</f>
        <v>0</v>
      </c>
    </row>
    <row r="70" spans="1:7" s="10" customFormat="1" ht="25.5" x14ac:dyDescent="0.2">
      <c r="A70" s="11" t="s">
        <v>85</v>
      </c>
      <c r="B70" s="41" t="s">
        <v>309</v>
      </c>
      <c r="C70" s="14" t="s">
        <v>14</v>
      </c>
      <c r="D70" s="9" t="s">
        <v>15</v>
      </c>
      <c r="E70" s="18"/>
      <c r="F70" s="16">
        <f t="shared" si="26"/>
        <v>0</v>
      </c>
      <c r="G70" s="16">
        <f t="shared" si="27"/>
        <v>0</v>
      </c>
    </row>
    <row r="71" spans="1:7" s="10" customFormat="1" ht="12.75" x14ac:dyDescent="0.2">
      <c r="A71" s="11" t="s">
        <v>86</v>
      </c>
      <c r="B71" s="41" t="s">
        <v>310</v>
      </c>
      <c r="C71" s="14" t="s">
        <v>14</v>
      </c>
      <c r="D71" s="9" t="s">
        <v>15</v>
      </c>
      <c r="E71" s="18"/>
      <c r="F71" s="16">
        <f t="shared" si="26"/>
        <v>0</v>
      </c>
      <c r="G71" s="16">
        <f t="shared" si="27"/>
        <v>0</v>
      </c>
    </row>
    <row r="72" spans="1:7" s="10" customFormat="1" ht="12.75" x14ac:dyDescent="0.2">
      <c r="A72" s="59" t="s">
        <v>93</v>
      </c>
      <c r="B72" s="52" t="s">
        <v>312</v>
      </c>
      <c r="C72" s="14" t="s">
        <v>14</v>
      </c>
      <c r="D72" s="9" t="s">
        <v>15</v>
      </c>
      <c r="E72" s="18"/>
      <c r="F72" s="16">
        <f t="shared" ref="F72:F82" si="30">ROUND(E72*23%,2)</f>
        <v>0</v>
      </c>
      <c r="G72" s="16">
        <f t="shared" ref="G72:G82" si="31">ROUND(E72+F72,2)</f>
        <v>0</v>
      </c>
    </row>
    <row r="73" spans="1:7" s="10" customFormat="1" ht="12.75" x14ac:dyDescent="0.2">
      <c r="A73" s="11" t="s">
        <v>94</v>
      </c>
      <c r="B73" s="41" t="s">
        <v>313</v>
      </c>
      <c r="C73" s="14" t="s">
        <v>14</v>
      </c>
      <c r="D73" s="9" t="s">
        <v>15</v>
      </c>
      <c r="E73" s="18"/>
      <c r="F73" s="16">
        <f t="shared" si="30"/>
        <v>0</v>
      </c>
      <c r="G73" s="16">
        <f t="shared" si="31"/>
        <v>0</v>
      </c>
    </row>
    <row r="74" spans="1:7" s="10" customFormat="1" ht="12.75" x14ac:dyDescent="0.2">
      <c r="A74" s="11" t="s">
        <v>95</v>
      </c>
      <c r="B74" s="41" t="s">
        <v>314</v>
      </c>
      <c r="C74" s="14" t="s">
        <v>14</v>
      </c>
      <c r="D74" s="9" t="s">
        <v>15</v>
      </c>
      <c r="E74" s="18"/>
      <c r="F74" s="16">
        <f t="shared" si="30"/>
        <v>0</v>
      </c>
      <c r="G74" s="16">
        <f t="shared" si="31"/>
        <v>0</v>
      </c>
    </row>
    <row r="75" spans="1:7" s="10" customFormat="1" ht="12.75" x14ac:dyDescent="0.2">
      <c r="A75" s="11" t="s">
        <v>252</v>
      </c>
      <c r="B75" s="41" t="s">
        <v>315</v>
      </c>
      <c r="C75" s="14" t="s">
        <v>14</v>
      </c>
      <c r="D75" s="9" t="s">
        <v>15</v>
      </c>
      <c r="E75" s="18"/>
      <c r="F75" s="16">
        <f t="shared" si="30"/>
        <v>0</v>
      </c>
      <c r="G75" s="16">
        <f t="shared" si="31"/>
        <v>0</v>
      </c>
    </row>
    <row r="76" spans="1:7" s="10" customFormat="1" ht="12.75" x14ac:dyDescent="0.2">
      <c r="A76" s="11" t="s">
        <v>264</v>
      </c>
      <c r="B76" s="41" t="s">
        <v>316</v>
      </c>
      <c r="C76" s="14" t="s">
        <v>14</v>
      </c>
      <c r="D76" s="9" t="s">
        <v>15</v>
      </c>
      <c r="E76" s="18"/>
      <c r="F76" s="16">
        <f t="shared" si="30"/>
        <v>0</v>
      </c>
      <c r="G76" s="16">
        <f t="shared" si="31"/>
        <v>0</v>
      </c>
    </row>
    <row r="77" spans="1:7" s="10" customFormat="1" ht="12.75" x14ac:dyDescent="0.2">
      <c r="A77" s="11" t="s">
        <v>567</v>
      </c>
      <c r="B77" s="41" t="s">
        <v>317</v>
      </c>
      <c r="C77" s="14" t="s">
        <v>14</v>
      </c>
      <c r="D77" s="9" t="s">
        <v>15</v>
      </c>
      <c r="E77" s="18"/>
      <c r="F77" s="16">
        <f t="shared" si="30"/>
        <v>0</v>
      </c>
      <c r="G77" s="16">
        <f t="shared" si="31"/>
        <v>0</v>
      </c>
    </row>
    <row r="78" spans="1:7" s="10" customFormat="1" ht="12.75" x14ac:dyDescent="0.2">
      <c r="A78" s="11" t="s">
        <v>568</v>
      </c>
      <c r="B78" s="41" t="s">
        <v>318</v>
      </c>
      <c r="C78" s="14" t="s">
        <v>14</v>
      </c>
      <c r="D78" s="9" t="s">
        <v>15</v>
      </c>
      <c r="E78" s="18"/>
      <c r="F78" s="16">
        <f t="shared" si="30"/>
        <v>0</v>
      </c>
      <c r="G78" s="16">
        <f t="shared" si="31"/>
        <v>0</v>
      </c>
    </row>
    <row r="79" spans="1:7" s="10" customFormat="1" ht="12.75" x14ac:dyDescent="0.2">
      <c r="A79" s="11" t="s">
        <v>569</v>
      </c>
      <c r="B79" s="41" t="s">
        <v>319</v>
      </c>
      <c r="C79" s="14" t="s">
        <v>14</v>
      </c>
      <c r="D79" s="9" t="s">
        <v>15</v>
      </c>
      <c r="E79" s="18"/>
      <c r="F79" s="16">
        <f t="shared" si="30"/>
        <v>0</v>
      </c>
      <c r="G79" s="16">
        <f t="shared" si="31"/>
        <v>0</v>
      </c>
    </row>
    <row r="80" spans="1:7" s="10" customFormat="1" ht="12.75" x14ac:dyDescent="0.2">
      <c r="A80" s="11" t="s">
        <v>570</v>
      </c>
      <c r="B80" s="41" t="s">
        <v>320</v>
      </c>
      <c r="C80" s="14" t="s">
        <v>14</v>
      </c>
      <c r="D80" s="9" t="s">
        <v>15</v>
      </c>
      <c r="E80" s="18"/>
      <c r="F80" s="16">
        <f t="shared" si="30"/>
        <v>0</v>
      </c>
      <c r="G80" s="16">
        <f t="shared" si="31"/>
        <v>0</v>
      </c>
    </row>
    <row r="81" spans="1:7" s="10" customFormat="1" ht="12.75" x14ac:dyDescent="0.2">
      <c r="A81" s="11" t="s">
        <v>571</v>
      </c>
      <c r="B81" s="41" t="s">
        <v>321</v>
      </c>
      <c r="C81" s="14" t="s">
        <v>14</v>
      </c>
      <c r="D81" s="9" t="s">
        <v>15</v>
      </c>
      <c r="E81" s="18"/>
      <c r="F81" s="16">
        <f t="shared" si="30"/>
        <v>0</v>
      </c>
      <c r="G81" s="16">
        <f t="shared" si="31"/>
        <v>0</v>
      </c>
    </row>
    <row r="82" spans="1:7" s="10" customFormat="1" ht="12.75" x14ac:dyDescent="0.2">
      <c r="A82" s="11" t="s">
        <v>572</v>
      </c>
      <c r="B82" s="41" t="s">
        <v>322</v>
      </c>
      <c r="C82" s="14" t="s">
        <v>14</v>
      </c>
      <c r="D82" s="9" t="s">
        <v>15</v>
      </c>
      <c r="E82" s="18"/>
      <c r="F82" s="16">
        <f t="shared" si="30"/>
        <v>0</v>
      </c>
      <c r="G82" s="16">
        <f t="shared" si="31"/>
        <v>0</v>
      </c>
    </row>
    <row r="83" spans="1:7" s="10" customFormat="1" ht="24" x14ac:dyDescent="0.2">
      <c r="A83" s="36">
        <v>5</v>
      </c>
      <c r="B83" s="37" t="s">
        <v>77</v>
      </c>
      <c r="C83" s="40" t="s">
        <v>947</v>
      </c>
      <c r="D83" s="9" t="s">
        <v>12</v>
      </c>
      <c r="E83" s="35">
        <f>ROUND(E84+E95+E104+E110+E115,2)</f>
        <v>0</v>
      </c>
      <c r="F83" s="35">
        <f>ROUND(F84+F95+F104+F110+F115,2)</f>
        <v>0</v>
      </c>
      <c r="G83" s="35">
        <f>ROUND(G84+G95+G104+G110+G115,2)</f>
        <v>0</v>
      </c>
    </row>
    <row r="84" spans="1:7" s="13" customFormat="1" ht="25.5" x14ac:dyDescent="0.2">
      <c r="A84" s="11" t="s">
        <v>24</v>
      </c>
      <c r="B84" s="52" t="s">
        <v>323</v>
      </c>
      <c r="C84" s="14" t="s">
        <v>14</v>
      </c>
      <c r="D84" s="9" t="s">
        <v>12</v>
      </c>
      <c r="E84" s="35">
        <f>ROUND(SUM(E85:E94),2)</f>
        <v>0</v>
      </c>
      <c r="F84" s="35">
        <f>ROUND(SUM(F85:F94),2)</f>
        <v>0</v>
      </c>
      <c r="G84" s="35">
        <f>ROUND(SUM(G85:G94),2)</f>
        <v>0</v>
      </c>
    </row>
    <row r="85" spans="1:7" s="13" customFormat="1" ht="12.75" x14ac:dyDescent="0.2">
      <c r="A85" s="11" t="s">
        <v>557</v>
      </c>
      <c r="B85" s="41" t="s">
        <v>621</v>
      </c>
      <c r="C85" s="14" t="s">
        <v>14</v>
      </c>
      <c r="D85" s="9" t="s">
        <v>15</v>
      </c>
      <c r="E85" s="18"/>
      <c r="F85" s="16">
        <f t="shared" ref="F85" si="32">ROUND(E85*23%,2)</f>
        <v>0</v>
      </c>
      <c r="G85" s="16">
        <f t="shared" ref="G85" si="33">ROUND(E85+F85,2)</f>
        <v>0</v>
      </c>
    </row>
    <row r="86" spans="1:7" s="13" customFormat="1" ht="12.75" x14ac:dyDescent="0.2">
      <c r="A86" s="11" t="s">
        <v>558</v>
      </c>
      <c r="B86" s="41" t="s">
        <v>622</v>
      </c>
      <c r="C86" s="14" t="s">
        <v>14</v>
      </c>
      <c r="D86" s="9" t="s">
        <v>15</v>
      </c>
      <c r="E86" s="18"/>
      <c r="F86" s="16">
        <f t="shared" ref="F86:F94" si="34">ROUND(E86*23%,2)</f>
        <v>0</v>
      </c>
      <c r="G86" s="16">
        <f t="shared" ref="G86:G94" si="35">ROUND(E86+F86,2)</f>
        <v>0</v>
      </c>
    </row>
    <row r="87" spans="1:7" s="13" customFormat="1" ht="12.75" x14ac:dyDescent="0.2">
      <c r="A87" s="11" t="s">
        <v>559</v>
      </c>
      <c r="B87" s="41" t="s">
        <v>623</v>
      </c>
      <c r="C87" s="14" t="s">
        <v>14</v>
      </c>
      <c r="D87" s="9" t="s">
        <v>15</v>
      </c>
      <c r="E87" s="18"/>
      <c r="F87" s="16">
        <f t="shared" si="34"/>
        <v>0</v>
      </c>
      <c r="G87" s="16">
        <f t="shared" si="35"/>
        <v>0</v>
      </c>
    </row>
    <row r="88" spans="1:7" s="13" customFormat="1" ht="12.75" x14ac:dyDescent="0.2">
      <c r="A88" s="11" t="s">
        <v>560</v>
      </c>
      <c r="B88" s="41" t="s">
        <v>624</v>
      </c>
      <c r="C88" s="14" t="s">
        <v>14</v>
      </c>
      <c r="D88" s="9" t="s">
        <v>15</v>
      </c>
      <c r="E88" s="18"/>
      <c r="F88" s="16">
        <f t="shared" si="34"/>
        <v>0</v>
      </c>
      <c r="G88" s="16">
        <f t="shared" si="35"/>
        <v>0</v>
      </c>
    </row>
    <row r="89" spans="1:7" s="13" customFormat="1" ht="25.5" x14ac:dyDescent="0.2">
      <c r="A89" s="11" t="s">
        <v>561</v>
      </c>
      <c r="B89" s="41" t="s">
        <v>625</v>
      </c>
      <c r="C89" s="14" t="s">
        <v>14</v>
      </c>
      <c r="D89" s="9" t="s">
        <v>15</v>
      </c>
      <c r="E89" s="18"/>
      <c r="F89" s="16">
        <f t="shared" si="34"/>
        <v>0</v>
      </c>
      <c r="G89" s="16">
        <f t="shared" si="35"/>
        <v>0</v>
      </c>
    </row>
    <row r="90" spans="1:7" s="13" customFormat="1" ht="25.5" x14ac:dyDescent="0.2">
      <c r="A90" s="11" t="s">
        <v>562</v>
      </c>
      <c r="B90" s="41" t="s">
        <v>626</v>
      </c>
      <c r="C90" s="14" t="s">
        <v>14</v>
      </c>
      <c r="D90" s="9" t="s">
        <v>15</v>
      </c>
      <c r="E90" s="18"/>
      <c r="F90" s="16">
        <f t="shared" si="34"/>
        <v>0</v>
      </c>
      <c r="G90" s="16">
        <f t="shared" si="35"/>
        <v>0</v>
      </c>
    </row>
    <row r="91" spans="1:7" s="13" customFormat="1" ht="12.75" x14ac:dyDescent="0.2">
      <c r="A91" s="11" t="s">
        <v>563</v>
      </c>
      <c r="B91" s="41" t="s">
        <v>627</v>
      </c>
      <c r="C91" s="14" t="s">
        <v>14</v>
      </c>
      <c r="D91" s="9" t="s">
        <v>15</v>
      </c>
      <c r="E91" s="18"/>
      <c r="F91" s="16">
        <f t="shared" si="34"/>
        <v>0</v>
      </c>
      <c r="G91" s="16">
        <f t="shared" si="35"/>
        <v>0</v>
      </c>
    </row>
    <row r="92" spans="1:7" s="13" customFormat="1" ht="25.5" x14ac:dyDescent="0.2">
      <c r="A92" s="11" t="s">
        <v>564</v>
      </c>
      <c r="B92" s="41" t="s">
        <v>628</v>
      </c>
      <c r="C92" s="14" t="s">
        <v>14</v>
      </c>
      <c r="D92" s="9" t="s">
        <v>15</v>
      </c>
      <c r="E92" s="18"/>
      <c r="F92" s="16">
        <f t="shared" si="34"/>
        <v>0</v>
      </c>
      <c r="G92" s="16">
        <f t="shared" si="35"/>
        <v>0</v>
      </c>
    </row>
    <row r="93" spans="1:7" s="13" customFormat="1" ht="25.5" x14ac:dyDescent="0.2">
      <c r="A93" s="11" t="s">
        <v>565</v>
      </c>
      <c r="B93" s="41" t="s">
        <v>629</v>
      </c>
      <c r="C93" s="14" t="s">
        <v>14</v>
      </c>
      <c r="D93" s="9" t="s">
        <v>15</v>
      </c>
      <c r="E93" s="18"/>
      <c r="F93" s="16">
        <f t="shared" si="34"/>
        <v>0</v>
      </c>
      <c r="G93" s="16">
        <f t="shared" si="35"/>
        <v>0</v>
      </c>
    </row>
    <row r="94" spans="1:7" s="13" customFormat="1" ht="25.5" x14ac:dyDescent="0.2">
      <c r="A94" s="11" t="s">
        <v>566</v>
      </c>
      <c r="B94" s="41" t="s">
        <v>630</v>
      </c>
      <c r="C94" s="14" t="s">
        <v>14</v>
      </c>
      <c r="D94" s="9" t="s">
        <v>15</v>
      </c>
      <c r="E94" s="18"/>
      <c r="F94" s="16">
        <f t="shared" si="34"/>
        <v>0</v>
      </c>
      <c r="G94" s="16">
        <f t="shared" si="35"/>
        <v>0</v>
      </c>
    </row>
    <row r="95" spans="1:7" s="13" customFormat="1" ht="38.25" x14ac:dyDescent="0.2">
      <c r="A95" s="11" t="s">
        <v>25</v>
      </c>
      <c r="B95" s="52" t="s">
        <v>324</v>
      </c>
      <c r="C95" s="14" t="s">
        <v>907</v>
      </c>
      <c r="D95" s="9" t="s">
        <v>12</v>
      </c>
      <c r="E95" s="35">
        <f>ROUND(SUM(E96:E103),2)</f>
        <v>0</v>
      </c>
      <c r="F95" s="35">
        <f>ROUND(SUM(F96:F103),2)</f>
        <v>0</v>
      </c>
      <c r="G95" s="35">
        <f>ROUND(SUM(G96:G103),2)</f>
        <v>0</v>
      </c>
    </row>
    <row r="96" spans="1:7" s="13" customFormat="1" ht="12.75" x14ac:dyDescent="0.2">
      <c r="A96" s="11" t="s">
        <v>329</v>
      </c>
      <c r="B96" s="41" t="s">
        <v>599</v>
      </c>
      <c r="C96" s="14" t="s">
        <v>14</v>
      </c>
      <c r="D96" s="9" t="s">
        <v>15</v>
      </c>
      <c r="E96" s="18"/>
      <c r="F96" s="16">
        <f t="shared" ref="F96" si="36">ROUND(E96*23%,2)</f>
        <v>0</v>
      </c>
      <c r="G96" s="16">
        <f t="shared" ref="G96" si="37">ROUND(E96+F96,2)</f>
        <v>0</v>
      </c>
    </row>
    <row r="97" spans="1:7" s="13" customFormat="1" ht="12.75" x14ac:dyDescent="0.2">
      <c r="A97" s="11" t="s">
        <v>919</v>
      </c>
      <c r="B97" s="41" t="s">
        <v>600</v>
      </c>
      <c r="C97" s="14" t="s">
        <v>14</v>
      </c>
      <c r="D97" s="9" t="s">
        <v>15</v>
      </c>
      <c r="E97" s="18"/>
      <c r="F97" s="16">
        <f t="shared" ref="F97:F103" si="38">ROUND(E97*23%,2)</f>
        <v>0</v>
      </c>
      <c r="G97" s="16">
        <f t="shared" ref="G97:G103" si="39">ROUND(E97+F97,2)</f>
        <v>0</v>
      </c>
    </row>
    <row r="98" spans="1:7" s="13" customFormat="1" ht="12.75" x14ac:dyDescent="0.2">
      <c r="A98" s="11" t="s">
        <v>920</v>
      </c>
      <c r="B98" s="41" t="s">
        <v>601</v>
      </c>
      <c r="C98" s="14" t="s">
        <v>14</v>
      </c>
      <c r="D98" s="9" t="s">
        <v>15</v>
      </c>
      <c r="E98" s="18"/>
      <c r="F98" s="16">
        <f t="shared" si="38"/>
        <v>0</v>
      </c>
      <c r="G98" s="16">
        <f t="shared" si="39"/>
        <v>0</v>
      </c>
    </row>
    <row r="99" spans="1:7" s="13" customFormat="1" ht="12.75" x14ac:dyDescent="0.2">
      <c r="A99" s="11" t="s">
        <v>921</v>
      </c>
      <c r="B99" s="41" t="s">
        <v>602</v>
      </c>
      <c r="C99" s="14" t="s">
        <v>14</v>
      </c>
      <c r="D99" s="9" t="s">
        <v>15</v>
      </c>
      <c r="E99" s="18"/>
      <c r="F99" s="16">
        <f t="shared" si="38"/>
        <v>0</v>
      </c>
      <c r="G99" s="16">
        <f t="shared" si="39"/>
        <v>0</v>
      </c>
    </row>
    <row r="100" spans="1:7" s="13" customFormat="1" ht="12.75" x14ac:dyDescent="0.2">
      <c r="A100" s="11" t="s">
        <v>922</v>
      </c>
      <c r="B100" s="41" t="s">
        <v>603</v>
      </c>
      <c r="C100" s="14" t="s">
        <v>14</v>
      </c>
      <c r="D100" s="9" t="s">
        <v>15</v>
      </c>
      <c r="E100" s="18"/>
      <c r="F100" s="16">
        <f t="shared" si="38"/>
        <v>0</v>
      </c>
      <c r="G100" s="16">
        <f t="shared" si="39"/>
        <v>0</v>
      </c>
    </row>
    <row r="101" spans="1:7" s="13" customFormat="1" ht="12.75" x14ac:dyDescent="0.2">
      <c r="A101" s="11" t="s">
        <v>923</v>
      </c>
      <c r="B101" s="41" t="s">
        <v>604</v>
      </c>
      <c r="C101" s="14" t="s">
        <v>14</v>
      </c>
      <c r="D101" s="9" t="s">
        <v>15</v>
      </c>
      <c r="E101" s="18"/>
      <c r="F101" s="16">
        <f t="shared" si="38"/>
        <v>0</v>
      </c>
      <c r="G101" s="16">
        <f t="shared" si="39"/>
        <v>0</v>
      </c>
    </row>
    <row r="102" spans="1:7" s="13" customFormat="1" ht="12.75" x14ac:dyDescent="0.2">
      <c r="A102" s="11" t="s">
        <v>924</v>
      </c>
      <c r="B102" s="41" t="s">
        <v>605</v>
      </c>
      <c r="C102" s="14" t="s">
        <v>14</v>
      </c>
      <c r="D102" s="9" t="s">
        <v>15</v>
      </c>
      <c r="E102" s="18"/>
      <c r="F102" s="16">
        <f t="shared" si="38"/>
        <v>0</v>
      </c>
      <c r="G102" s="16">
        <f t="shared" si="39"/>
        <v>0</v>
      </c>
    </row>
    <row r="103" spans="1:7" s="13" customFormat="1" ht="12.75" x14ac:dyDescent="0.2">
      <c r="A103" s="11" t="s">
        <v>330</v>
      </c>
      <c r="B103" s="41" t="s">
        <v>606</v>
      </c>
      <c r="C103" s="14" t="s">
        <v>14</v>
      </c>
      <c r="D103" s="9" t="s">
        <v>15</v>
      </c>
      <c r="E103" s="18"/>
      <c r="F103" s="16">
        <f t="shared" si="38"/>
        <v>0</v>
      </c>
      <c r="G103" s="16">
        <f t="shared" si="39"/>
        <v>0</v>
      </c>
    </row>
    <row r="104" spans="1:7" s="13" customFormat="1" ht="25.5" x14ac:dyDescent="0.2">
      <c r="A104" s="11" t="s">
        <v>331</v>
      </c>
      <c r="B104" s="52" t="s">
        <v>325</v>
      </c>
      <c r="C104" s="14" t="s">
        <v>908</v>
      </c>
      <c r="D104" s="9" t="s">
        <v>12</v>
      </c>
      <c r="E104" s="35">
        <f>ROUND(SUM(E105:E109),2)</f>
        <v>0</v>
      </c>
      <c r="F104" s="35">
        <f>ROUND(SUM(F105:F109),2)</f>
        <v>0</v>
      </c>
      <c r="G104" s="35">
        <f>ROUND(SUM(G105:G109),2)</f>
        <v>0</v>
      </c>
    </row>
    <row r="105" spans="1:7" s="13" customFormat="1" ht="25.5" x14ac:dyDescent="0.2">
      <c r="A105" s="11" t="s">
        <v>332</v>
      </c>
      <c r="B105" s="41" t="s">
        <v>607</v>
      </c>
      <c r="C105" s="14" t="s">
        <v>14</v>
      </c>
      <c r="D105" s="9" t="s">
        <v>15</v>
      </c>
      <c r="E105" s="18"/>
      <c r="F105" s="16">
        <f t="shared" ref="F105" si="40">ROUND(E105*23%,2)</f>
        <v>0</v>
      </c>
      <c r="G105" s="16">
        <f t="shared" ref="G105" si="41">ROUND(E105+F105,2)</f>
        <v>0</v>
      </c>
    </row>
    <row r="106" spans="1:7" s="13" customFormat="1" ht="25.5" x14ac:dyDescent="0.2">
      <c r="A106" s="11" t="s">
        <v>925</v>
      </c>
      <c r="B106" s="41" t="s">
        <v>608</v>
      </c>
      <c r="C106" s="14" t="s">
        <v>14</v>
      </c>
      <c r="D106" s="9" t="s">
        <v>15</v>
      </c>
      <c r="E106" s="18"/>
      <c r="F106" s="16">
        <f t="shared" ref="F106:F109" si="42">ROUND(E106*23%,2)</f>
        <v>0</v>
      </c>
      <c r="G106" s="16">
        <f t="shared" ref="G106:G109" si="43">ROUND(E106+F106,2)</f>
        <v>0</v>
      </c>
    </row>
    <row r="107" spans="1:7" s="13" customFormat="1" ht="12.75" x14ac:dyDescent="0.2">
      <c r="A107" s="11" t="s">
        <v>926</v>
      </c>
      <c r="B107" s="41" t="s">
        <v>609</v>
      </c>
      <c r="C107" s="14" t="s">
        <v>14</v>
      </c>
      <c r="D107" s="9" t="s">
        <v>15</v>
      </c>
      <c r="E107" s="18"/>
      <c r="F107" s="16">
        <f t="shared" si="42"/>
        <v>0</v>
      </c>
      <c r="G107" s="16">
        <f t="shared" si="43"/>
        <v>0</v>
      </c>
    </row>
    <row r="108" spans="1:7" s="13" customFormat="1" ht="25.5" x14ac:dyDescent="0.2">
      <c r="A108" s="11" t="s">
        <v>927</v>
      </c>
      <c r="B108" s="41" t="s">
        <v>610</v>
      </c>
      <c r="C108" s="14" t="s">
        <v>14</v>
      </c>
      <c r="D108" s="9" t="s">
        <v>15</v>
      </c>
      <c r="E108" s="18"/>
      <c r="F108" s="16">
        <f t="shared" si="42"/>
        <v>0</v>
      </c>
      <c r="G108" s="16">
        <f t="shared" si="43"/>
        <v>0</v>
      </c>
    </row>
    <row r="109" spans="1:7" s="13" customFormat="1" ht="25.5" x14ac:dyDescent="0.2">
      <c r="A109" s="11" t="s">
        <v>333</v>
      </c>
      <c r="B109" s="41" t="s">
        <v>611</v>
      </c>
      <c r="C109" s="14" t="s">
        <v>14</v>
      </c>
      <c r="D109" s="9" t="s">
        <v>15</v>
      </c>
      <c r="E109" s="18"/>
      <c r="F109" s="16">
        <f t="shared" si="42"/>
        <v>0</v>
      </c>
      <c r="G109" s="16">
        <f t="shared" si="43"/>
        <v>0</v>
      </c>
    </row>
    <row r="110" spans="1:7" s="13" customFormat="1" ht="27" customHeight="1" x14ac:dyDescent="0.2">
      <c r="A110" s="11" t="s">
        <v>334</v>
      </c>
      <c r="B110" s="52" t="s">
        <v>326</v>
      </c>
      <c r="C110" s="14" t="s">
        <v>909</v>
      </c>
      <c r="D110" s="9" t="s">
        <v>12</v>
      </c>
      <c r="E110" s="35">
        <f>ROUND(SUM(E111:E114),2)</f>
        <v>0</v>
      </c>
      <c r="F110" s="35">
        <f>ROUND(SUM(F111:F114),2)</f>
        <v>0</v>
      </c>
      <c r="G110" s="35">
        <f>ROUND(SUM(G111:G114),2)</f>
        <v>0</v>
      </c>
    </row>
    <row r="111" spans="1:7" s="13" customFormat="1" ht="12.75" x14ac:dyDescent="0.2">
      <c r="A111" s="11" t="s">
        <v>335</v>
      </c>
      <c r="B111" s="41" t="s">
        <v>612</v>
      </c>
      <c r="C111" s="14" t="s">
        <v>14</v>
      </c>
      <c r="D111" s="9" t="s">
        <v>15</v>
      </c>
      <c r="E111" s="18"/>
      <c r="F111" s="16">
        <f t="shared" ref="F111" si="44">ROUND(E111*23%,2)</f>
        <v>0</v>
      </c>
      <c r="G111" s="16">
        <f t="shared" ref="G111" si="45">ROUND(E111+F111,2)</f>
        <v>0</v>
      </c>
    </row>
    <row r="112" spans="1:7" s="13" customFormat="1" ht="12.75" x14ac:dyDescent="0.2">
      <c r="A112" s="11" t="s">
        <v>931</v>
      </c>
      <c r="B112" s="41" t="s">
        <v>613</v>
      </c>
      <c r="C112" s="14" t="s">
        <v>14</v>
      </c>
      <c r="D112" s="9" t="s">
        <v>15</v>
      </c>
      <c r="E112" s="18"/>
      <c r="F112" s="16">
        <f t="shared" ref="F112:F114" si="46">ROUND(E112*23%,2)</f>
        <v>0</v>
      </c>
      <c r="G112" s="16">
        <f t="shared" ref="G112:G114" si="47">ROUND(E112+F112,2)</f>
        <v>0</v>
      </c>
    </row>
    <row r="113" spans="1:7" s="13" customFormat="1" ht="25.5" x14ac:dyDescent="0.2">
      <c r="A113" s="11" t="s">
        <v>932</v>
      </c>
      <c r="B113" s="41" t="s">
        <v>614</v>
      </c>
      <c r="C113" s="14" t="s">
        <v>14</v>
      </c>
      <c r="D113" s="9" t="s">
        <v>15</v>
      </c>
      <c r="E113" s="18"/>
      <c r="F113" s="16">
        <f t="shared" si="46"/>
        <v>0</v>
      </c>
      <c r="G113" s="16">
        <f t="shared" si="47"/>
        <v>0</v>
      </c>
    </row>
    <row r="114" spans="1:7" s="13" customFormat="1" ht="12.75" x14ac:dyDescent="0.2">
      <c r="A114" s="11" t="s">
        <v>336</v>
      </c>
      <c r="B114" s="41" t="s">
        <v>615</v>
      </c>
      <c r="C114" s="14" t="s">
        <v>14</v>
      </c>
      <c r="D114" s="9" t="s">
        <v>15</v>
      </c>
      <c r="E114" s="18"/>
      <c r="F114" s="16">
        <f t="shared" si="46"/>
        <v>0</v>
      </c>
      <c r="G114" s="16">
        <f t="shared" si="47"/>
        <v>0</v>
      </c>
    </row>
    <row r="115" spans="1:7" s="13" customFormat="1" ht="27.75" customHeight="1" x14ac:dyDescent="0.2">
      <c r="A115" s="11" t="s">
        <v>337</v>
      </c>
      <c r="B115" s="52" t="s">
        <v>328</v>
      </c>
      <c r="C115" s="14" t="s">
        <v>910</v>
      </c>
      <c r="D115" s="9" t="s">
        <v>12</v>
      </c>
      <c r="E115" s="35">
        <f>ROUND(SUM(E116:E118),2)</f>
        <v>0</v>
      </c>
      <c r="F115" s="35">
        <f>ROUND(SUM(F116:F118),2)</f>
        <v>0</v>
      </c>
      <c r="G115" s="35">
        <f>ROUND(SUM(G116:G118),2)</f>
        <v>0</v>
      </c>
    </row>
    <row r="116" spans="1:7" s="13" customFormat="1" ht="12.75" x14ac:dyDescent="0.2">
      <c r="A116" s="11" t="s">
        <v>338</v>
      </c>
      <c r="B116" s="41" t="s">
        <v>327</v>
      </c>
      <c r="C116" s="14" t="s">
        <v>14</v>
      </c>
      <c r="D116" s="9" t="s">
        <v>15</v>
      </c>
      <c r="E116" s="18"/>
      <c r="F116" s="16">
        <f t="shared" ref="F116" si="48">ROUND(E116*23%,2)</f>
        <v>0</v>
      </c>
      <c r="G116" s="16">
        <f t="shared" ref="G116" si="49">ROUND(E116+F116,2)</f>
        <v>0</v>
      </c>
    </row>
    <row r="117" spans="1:7" s="13" customFormat="1" ht="12.75" x14ac:dyDescent="0.2">
      <c r="A117" s="11" t="s">
        <v>339</v>
      </c>
      <c r="B117" s="41" t="s">
        <v>616</v>
      </c>
      <c r="C117" s="14" t="s">
        <v>14</v>
      </c>
      <c r="D117" s="9" t="s">
        <v>15</v>
      </c>
      <c r="E117" s="18"/>
      <c r="F117" s="16">
        <f t="shared" ref="F117:F118" si="50">ROUND(E117*23%,2)</f>
        <v>0</v>
      </c>
      <c r="G117" s="16">
        <f t="shared" ref="G117:G118" si="51">ROUND(E117+F117,2)</f>
        <v>0</v>
      </c>
    </row>
    <row r="118" spans="1:7" s="13" customFormat="1" ht="12.75" x14ac:dyDescent="0.2">
      <c r="A118" s="11" t="s">
        <v>340</v>
      </c>
      <c r="B118" s="41" t="s">
        <v>617</v>
      </c>
      <c r="C118" s="14" t="s">
        <v>14</v>
      </c>
      <c r="D118" s="9" t="s">
        <v>15</v>
      </c>
      <c r="E118" s="18"/>
      <c r="F118" s="16">
        <f t="shared" si="50"/>
        <v>0</v>
      </c>
      <c r="G118" s="16">
        <f t="shared" si="51"/>
        <v>0</v>
      </c>
    </row>
    <row r="119" spans="1:7" s="8" customFormat="1" ht="24" x14ac:dyDescent="0.2">
      <c r="A119" s="36">
        <v>6</v>
      </c>
      <c r="B119" s="37" t="s">
        <v>78</v>
      </c>
      <c r="C119" s="40" t="s">
        <v>911</v>
      </c>
      <c r="D119" s="9" t="s">
        <v>12</v>
      </c>
      <c r="E119" s="35">
        <f>ROUND(E120+E126+E127,2)</f>
        <v>0</v>
      </c>
      <c r="F119" s="35">
        <f>ROUND(F120+F126+F127,2)</f>
        <v>0</v>
      </c>
      <c r="G119" s="35">
        <f>ROUND(G120+G126+G127,2)</f>
        <v>0</v>
      </c>
    </row>
    <row r="120" spans="1:7" s="8" customFormat="1" ht="12.75" x14ac:dyDescent="0.2">
      <c r="A120" s="11" t="s">
        <v>26</v>
      </c>
      <c r="B120" s="53" t="s">
        <v>345</v>
      </c>
      <c r="C120" s="14" t="s">
        <v>14</v>
      </c>
      <c r="D120" s="9" t="s">
        <v>12</v>
      </c>
      <c r="E120" s="35">
        <f>ROUND(SUM(E121:E125),2)</f>
        <v>0</v>
      </c>
      <c r="F120" s="35">
        <f>ROUND(SUM(F121:F125),2)</f>
        <v>0</v>
      </c>
      <c r="G120" s="35">
        <f>ROUND(SUM(G121:G125),2)</f>
        <v>0</v>
      </c>
    </row>
    <row r="121" spans="1:7" s="8" customFormat="1" ht="12.75" x14ac:dyDescent="0.2">
      <c r="A121" s="11" t="s">
        <v>353</v>
      </c>
      <c r="B121" s="43" t="s">
        <v>341</v>
      </c>
      <c r="C121" s="14" t="s">
        <v>14</v>
      </c>
      <c r="D121" s="9" t="s">
        <v>15</v>
      </c>
      <c r="E121" s="18"/>
      <c r="F121" s="16">
        <f t="shared" ref="F121:F129" si="52">ROUND(E121*23%,2)</f>
        <v>0</v>
      </c>
      <c r="G121" s="16">
        <f t="shared" ref="G121:G125" si="53">ROUND(E121+F121,2)</f>
        <v>0</v>
      </c>
    </row>
    <row r="122" spans="1:7" s="8" customFormat="1" ht="12.75" x14ac:dyDescent="0.2">
      <c r="A122" s="11" t="s">
        <v>354</v>
      </c>
      <c r="B122" s="43" t="s">
        <v>342</v>
      </c>
      <c r="C122" s="14" t="s">
        <v>14</v>
      </c>
      <c r="D122" s="9" t="s">
        <v>15</v>
      </c>
      <c r="E122" s="18"/>
      <c r="F122" s="16">
        <f t="shared" si="52"/>
        <v>0</v>
      </c>
      <c r="G122" s="16">
        <f t="shared" si="53"/>
        <v>0</v>
      </c>
    </row>
    <row r="123" spans="1:7" s="8" customFormat="1" ht="12.75" x14ac:dyDescent="0.2">
      <c r="A123" s="11" t="s">
        <v>355</v>
      </c>
      <c r="B123" s="43" t="s">
        <v>343</v>
      </c>
      <c r="C123" s="14" t="s">
        <v>14</v>
      </c>
      <c r="D123" s="9" t="s">
        <v>15</v>
      </c>
      <c r="E123" s="18"/>
      <c r="F123" s="16">
        <f t="shared" si="52"/>
        <v>0</v>
      </c>
      <c r="G123" s="16">
        <f t="shared" si="53"/>
        <v>0</v>
      </c>
    </row>
    <row r="124" spans="1:7" s="8" customFormat="1" ht="12.75" x14ac:dyDescent="0.2">
      <c r="A124" s="11" t="s">
        <v>356</v>
      </c>
      <c r="B124" s="43" t="s">
        <v>344</v>
      </c>
      <c r="C124" s="14" t="s">
        <v>14</v>
      </c>
      <c r="D124" s="9" t="s">
        <v>15</v>
      </c>
      <c r="E124" s="18"/>
      <c r="F124" s="16">
        <f t="shared" si="52"/>
        <v>0</v>
      </c>
      <c r="G124" s="16">
        <f t="shared" si="53"/>
        <v>0</v>
      </c>
    </row>
    <row r="125" spans="1:7" s="8" customFormat="1" ht="12.75" x14ac:dyDescent="0.2">
      <c r="A125" s="11" t="s">
        <v>357</v>
      </c>
      <c r="B125" s="43" t="s">
        <v>188</v>
      </c>
      <c r="C125" s="14" t="s">
        <v>14</v>
      </c>
      <c r="D125" s="9" t="s">
        <v>15</v>
      </c>
      <c r="E125" s="18"/>
      <c r="F125" s="16">
        <f t="shared" si="52"/>
        <v>0</v>
      </c>
      <c r="G125" s="16">
        <f t="shared" si="53"/>
        <v>0</v>
      </c>
    </row>
    <row r="126" spans="1:7" s="8" customFormat="1" ht="24" x14ac:dyDescent="0.2">
      <c r="A126" s="11" t="s">
        <v>348</v>
      </c>
      <c r="B126" s="54" t="s">
        <v>347</v>
      </c>
      <c r="C126" s="14" t="s">
        <v>912</v>
      </c>
      <c r="D126" s="9" t="s">
        <v>15</v>
      </c>
      <c r="E126" s="69"/>
      <c r="F126" s="35">
        <f t="shared" si="52"/>
        <v>0</v>
      </c>
      <c r="G126" s="35">
        <f t="shared" ref="G126" si="54">ROUND(E126+F126,2)</f>
        <v>0</v>
      </c>
    </row>
    <row r="127" spans="1:7" s="8" customFormat="1" ht="24" x14ac:dyDescent="0.2">
      <c r="A127" s="11" t="s">
        <v>349</v>
      </c>
      <c r="B127" s="54" t="s">
        <v>350</v>
      </c>
      <c r="C127" s="14" t="s">
        <v>913</v>
      </c>
      <c r="D127" s="9" t="s">
        <v>12</v>
      </c>
      <c r="E127" s="35">
        <f>ROUND(SUM(E128:E129),2)</f>
        <v>0</v>
      </c>
      <c r="F127" s="35">
        <f>ROUND(SUM(F128:F129),2)</f>
        <v>0</v>
      </c>
      <c r="G127" s="35">
        <f>ROUND(SUM(G128:G129),2)</f>
        <v>0</v>
      </c>
    </row>
    <row r="128" spans="1:7" s="8" customFormat="1" ht="12.75" x14ac:dyDescent="0.2">
      <c r="A128" s="11" t="s">
        <v>351</v>
      </c>
      <c r="B128" s="43" t="s">
        <v>346</v>
      </c>
      <c r="C128" s="14" t="s">
        <v>14</v>
      </c>
      <c r="D128" s="9" t="s">
        <v>15</v>
      </c>
      <c r="E128" s="18"/>
      <c r="F128" s="16">
        <f t="shared" si="52"/>
        <v>0</v>
      </c>
      <c r="G128" s="16">
        <f t="shared" ref="G128" si="55">ROUND(E128+F128,2)</f>
        <v>0</v>
      </c>
    </row>
    <row r="129" spans="1:7" s="8" customFormat="1" ht="12.75" x14ac:dyDescent="0.2">
      <c r="A129" s="11" t="s">
        <v>352</v>
      </c>
      <c r="B129" s="43" t="s">
        <v>188</v>
      </c>
      <c r="C129" s="14" t="s">
        <v>14</v>
      </c>
      <c r="D129" s="9" t="s">
        <v>15</v>
      </c>
      <c r="E129" s="18"/>
      <c r="F129" s="16">
        <f t="shared" si="52"/>
        <v>0</v>
      </c>
      <c r="G129" s="16">
        <f t="shared" ref="G129" si="56">ROUND(E129+F129,2)</f>
        <v>0</v>
      </c>
    </row>
    <row r="130" spans="1:7" s="8" customFormat="1" ht="24" x14ac:dyDescent="0.2">
      <c r="A130" s="36">
        <v>7</v>
      </c>
      <c r="B130" s="37" t="s">
        <v>79</v>
      </c>
      <c r="C130" s="40" t="s">
        <v>914</v>
      </c>
      <c r="D130" s="9" t="s">
        <v>12</v>
      </c>
      <c r="E130" s="35">
        <f>ROUND(SUM(E131:E132),2)</f>
        <v>0</v>
      </c>
      <c r="F130" s="35">
        <f>ROUND(SUM(F131:F132),2)</f>
        <v>0</v>
      </c>
      <c r="G130" s="35">
        <f>ROUND(SUM(G131:G132),2)</f>
        <v>0</v>
      </c>
    </row>
    <row r="131" spans="1:7" s="8" customFormat="1" ht="12.75" x14ac:dyDescent="0.2">
      <c r="A131" s="11" t="s">
        <v>27</v>
      </c>
      <c r="B131" s="43" t="s">
        <v>146</v>
      </c>
      <c r="C131" s="14" t="s">
        <v>14</v>
      </c>
      <c r="D131" s="9" t="s">
        <v>15</v>
      </c>
      <c r="E131" s="18"/>
      <c r="F131" s="16">
        <f t="shared" ref="F131" si="57">ROUND(E131*23%,2)</f>
        <v>0</v>
      </c>
      <c r="G131" s="16">
        <f t="shared" ref="G131" si="58">ROUND(E131+F131,2)</f>
        <v>0</v>
      </c>
    </row>
    <row r="132" spans="1:7" s="8" customFormat="1" ht="12.75" x14ac:dyDescent="0.2">
      <c r="A132" s="11" t="s">
        <v>42</v>
      </c>
      <c r="B132" s="43" t="s">
        <v>147</v>
      </c>
      <c r="C132" s="14" t="s">
        <v>14</v>
      </c>
      <c r="D132" s="9" t="s">
        <v>15</v>
      </c>
      <c r="E132" s="18"/>
      <c r="F132" s="16">
        <f t="shared" ref="F132" si="59">ROUND(E132*23%,2)</f>
        <v>0</v>
      </c>
      <c r="G132" s="16">
        <f t="shared" ref="G132" si="60">ROUND(E132+F132,2)</f>
        <v>0</v>
      </c>
    </row>
    <row r="133" spans="1:7" s="8" customFormat="1" ht="24" x14ac:dyDescent="0.2">
      <c r="A133" s="36">
        <v>8</v>
      </c>
      <c r="B133" s="37" t="s">
        <v>80</v>
      </c>
      <c r="C133" s="40" t="s">
        <v>915</v>
      </c>
      <c r="D133" s="9" t="s">
        <v>12</v>
      </c>
      <c r="E133" s="35">
        <f>ROUND(E134+E137+E138+E139,2)</f>
        <v>0</v>
      </c>
      <c r="F133" s="35">
        <f>ROUND(F134+F137+F138+F139,2)</f>
        <v>0</v>
      </c>
      <c r="G133" s="35">
        <f>ROUND(G134+G137+G138+G139,2)</f>
        <v>0</v>
      </c>
    </row>
    <row r="134" spans="1:7" s="17" customFormat="1" ht="12.75" x14ac:dyDescent="0.2">
      <c r="A134" s="11" t="s">
        <v>28</v>
      </c>
      <c r="B134" s="17" t="s">
        <v>80</v>
      </c>
      <c r="C134" s="14" t="s">
        <v>14</v>
      </c>
      <c r="D134" s="9" t="s">
        <v>12</v>
      </c>
      <c r="E134" s="35">
        <f>ROUND(SUM(E135:E136),2)</f>
        <v>0</v>
      </c>
      <c r="F134" s="35">
        <f>ROUND(SUM(F135:F136),2)</f>
        <v>0</v>
      </c>
      <c r="G134" s="35">
        <f>ROUND(SUM(G135:G136),2)</f>
        <v>0</v>
      </c>
    </row>
    <row r="135" spans="1:7" s="17" customFormat="1" ht="12.75" x14ac:dyDescent="0.2">
      <c r="A135" s="11" t="s">
        <v>364</v>
      </c>
      <c r="B135" s="12" t="s">
        <v>146</v>
      </c>
      <c r="C135" s="14" t="s">
        <v>14</v>
      </c>
      <c r="D135" s="9" t="s">
        <v>15</v>
      </c>
      <c r="E135" s="15"/>
      <c r="F135" s="16">
        <f t="shared" ref="F135:F139" si="61">ROUND(E135*23%,2)</f>
        <v>0</v>
      </c>
      <c r="G135" s="16">
        <f t="shared" ref="G135:G139" si="62">ROUND(E135+F135,2)</f>
        <v>0</v>
      </c>
    </row>
    <row r="136" spans="1:7" s="17" customFormat="1" ht="12.75" x14ac:dyDescent="0.2">
      <c r="A136" s="11" t="s">
        <v>365</v>
      </c>
      <c r="B136" s="12" t="s">
        <v>147</v>
      </c>
      <c r="C136" s="14" t="s">
        <v>14</v>
      </c>
      <c r="D136" s="9" t="s">
        <v>15</v>
      </c>
      <c r="E136" s="15"/>
      <c r="F136" s="16">
        <f t="shared" si="61"/>
        <v>0</v>
      </c>
      <c r="G136" s="16">
        <f t="shared" si="62"/>
        <v>0</v>
      </c>
    </row>
    <row r="137" spans="1:7" s="17" customFormat="1" ht="24" x14ac:dyDescent="0.2">
      <c r="A137" s="11" t="s">
        <v>361</v>
      </c>
      <c r="B137" s="12" t="s">
        <v>358</v>
      </c>
      <c r="C137" s="14" t="s">
        <v>916</v>
      </c>
      <c r="D137" s="9" t="s">
        <v>15</v>
      </c>
      <c r="E137" s="69"/>
      <c r="F137" s="35">
        <f t="shared" si="61"/>
        <v>0</v>
      </c>
      <c r="G137" s="35">
        <f t="shared" si="62"/>
        <v>0</v>
      </c>
    </row>
    <row r="138" spans="1:7" s="17" customFormat="1" ht="24" x14ac:dyDescent="0.2">
      <c r="A138" s="11" t="s">
        <v>362</v>
      </c>
      <c r="B138" s="12" t="s">
        <v>359</v>
      </c>
      <c r="C138" s="14" t="s">
        <v>917</v>
      </c>
      <c r="D138" s="9" t="s">
        <v>15</v>
      </c>
      <c r="E138" s="69"/>
      <c r="F138" s="35">
        <f t="shared" si="61"/>
        <v>0</v>
      </c>
      <c r="G138" s="35">
        <f t="shared" si="62"/>
        <v>0</v>
      </c>
    </row>
    <row r="139" spans="1:7" s="17" customFormat="1" ht="24" x14ac:dyDescent="0.2">
      <c r="A139" s="11" t="s">
        <v>363</v>
      </c>
      <c r="B139" s="12" t="s">
        <v>360</v>
      </c>
      <c r="C139" s="14" t="s">
        <v>918</v>
      </c>
      <c r="D139" s="9" t="s">
        <v>15</v>
      </c>
      <c r="E139" s="69"/>
      <c r="F139" s="35">
        <f t="shared" si="61"/>
        <v>0</v>
      </c>
      <c r="G139" s="35">
        <f t="shared" si="62"/>
        <v>0</v>
      </c>
    </row>
    <row r="140" spans="1:7" s="8" customFormat="1" ht="12.75" x14ac:dyDescent="0.2">
      <c r="A140" s="36">
        <v>9</v>
      </c>
      <c r="B140" s="37" t="s">
        <v>96</v>
      </c>
      <c r="C140" s="40" t="s">
        <v>942</v>
      </c>
      <c r="D140" s="9" t="s">
        <v>12</v>
      </c>
      <c r="E140" s="35">
        <f>ROUND(E141+E165+E190+E208+E223,2)</f>
        <v>0</v>
      </c>
      <c r="F140" s="35">
        <f>ROUND(F141+F165+F190+F208+F223,2)</f>
        <v>0</v>
      </c>
      <c r="G140" s="35">
        <f>ROUND(G141+G165+G190+G208+G223,2)</f>
        <v>0</v>
      </c>
    </row>
    <row r="141" spans="1:7" s="8" customFormat="1" ht="12.75" x14ac:dyDescent="0.2">
      <c r="A141" s="11" t="s">
        <v>396</v>
      </c>
      <c r="B141" s="49" t="s">
        <v>34</v>
      </c>
      <c r="C141" s="14" t="s">
        <v>14</v>
      </c>
      <c r="D141" s="9" t="s">
        <v>12</v>
      </c>
      <c r="E141" s="35">
        <f>ROUND(SUM(E153:E156)+E142+E146+E163+E164,2)</f>
        <v>0</v>
      </c>
      <c r="F141" s="35">
        <f>ROUND(SUM(F153:F156)+F142+F146+F163+F164,2)</f>
        <v>0</v>
      </c>
      <c r="G141" s="35">
        <f>ROUND(SUM(G153:G156)+G142+G146+G163+G164,2)</f>
        <v>0</v>
      </c>
    </row>
    <row r="142" spans="1:7" s="8" customFormat="1" ht="12.75" x14ac:dyDescent="0.2">
      <c r="A142" s="11" t="s">
        <v>397</v>
      </c>
      <c r="B142" s="49" t="s">
        <v>132</v>
      </c>
      <c r="C142" s="14" t="s">
        <v>14</v>
      </c>
      <c r="D142" s="9" t="s">
        <v>12</v>
      </c>
      <c r="E142" s="35">
        <f>ROUND(SUM(E143:E145),2)</f>
        <v>0</v>
      </c>
      <c r="F142" s="35">
        <f>ROUND(SUM(F143:F145),2)</f>
        <v>0</v>
      </c>
      <c r="G142" s="35">
        <f>ROUND(SUM(G143:G145),2)</f>
        <v>0</v>
      </c>
    </row>
    <row r="143" spans="1:7" s="8" customFormat="1" ht="12.75" x14ac:dyDescent="0.2">
      <c r="A143" s="11" t="s">
        <v>574</v>
      </c>
      <c r="B143" s="56" t="s">
        <v>631</v>
      </c>
      <c r="C143" s="14" t="s">
        <v>14</v>
      </c>
      <c r="D143" s="9" t="s">
        <v>15</v>
      </c>
      <c r="E143" s="15"/>
      <c r="F143" s="16">
        <f t="shared" ref="F143:F145" si="63">ROUND(E143*23%,2)</f>
        <v>0</v>
      </c>
      <c r="G143" s="16">
        <f t="shared" ref="G143:G145" si="64">ROUND(E143+F143,2)</f>
        <v>0</v>
      </c>
    </row>
    <row r="144" spans="1:7" s="8" customFormat="1" ht="12.75" x14ac:dyDescent="0.2">
      <c r="A144" s="11" t="s">
        <v>575</v>
      </c>
      <c r="B144" s="56" t="s">
        <v>632</v>
      </c>
      <c r="C144" s="14" t="s">
        <v>14</v>
      </c>
      <c r="D144" s="9" t="s">
        <v>15</v>
      </c>
      <c r="E144" s="15"/>
      <c r="F144" s="16">
        <f t="shared" si="63"/>
        <v>0</v>
      </c>
      <c r="G144" s="16">
        <f t="shared" si="64"/>
        <v>0</v>
      </c>
    </row>
    <row r="145" spans="1:7" s="8" customFormat="1" ht="12.75" x14ac:dyDescent="0.2">
      <c r="A145" s="11" t="s">
        <v>576</v>
      </c>
      <c r="B145" s="56" t="s">
        <v>633</v>
      </c>
      <c r="C145" s="14" t="s">
        <v>14</v>
      </c>
      <c r="D145" s="9" t="s">
        <v>15</v>
      </c>
      <c r="E145" s="15"/>
      <c r="F145" s="16">
        <f t="shared" si="63"/>
        <v>0</v>
      </c>
      <c r="G145" s="16">
        <f t="shared" si="64"/>
        <v>0</v>
      </c>
    </row>
    <row r="146" spans="1:7" s="8" customFormat="1" ht="12.75" x14ac:dyDescent="0.2">
      <c r="A146" s="11" t="s">
        <v>398</v>
      </c>
      <c r="B146" s="56" t="s">
        <v>157</v>
      </c>
      <c r="C146" s="14" t="s">
        <v>14</v>
      </c>
      <c r="D146" s="9" t="s">
        <v>12</v>
      </c>
      <c r="E146" s="35">
        <f>ROUND(SUM(E147:E152),2)</f>
        <v>0</v>
      </c>
      <c r="F146" s="35">
        <f>ROUND(SUM(F147:F152),2)</f>
        <v>0</v>
      </c>
      <c r="G146" s="35">
        <f>ROUND(SUM(G147:G152),2)</f>
        <v>0</v>
      </c>
    </row>
    <row r="147" spans="1:7" s="8" customFormat="1" ht="12.75" x14ac:dyDescent="0.2">
      <c r="A147" s="11" t="s">
        <v>577</v>
      </c>
      <c r="B147" s="56" t="s">
        <v>641</v>
      </c>
      <c r="C147" s="14" t="s">
        <v>14</v>
      </c>
      <c r="D147" s="9" t="s">
        <v>15</v>
      </c>
      <c r="E147" s="15"/>
      <c r="F147" s="16">
        <f t="shared" ref="F147" si="65">ROUND(E147*23%,2)</f>
        <v>0</v>
      </c>
      <c r="G147" s="16">
        <f t="shared" ref="G147" si="66">ROUND(E147+F147,2)</f>
        <v>0</v>
      </c>
    </row>
    <row r="148" spans="1:7" s="8" customFormat="1" ht="12.75" x14ac:dyDescent="0.2">
      <c r="A148" s="11" t="s">
        <v>578</v>
      </c>
      <c r="B148" s="56" t="s">
        <v>635</v>
      </c>
      <c r="C148" s="14" t="s">
        <v>14</v>
      </c>
      <c r="D148" s="9" t="s">
        <v>15</v>
      </c>
      <c r="E148" s="15"/>
      <c r="F148" s="16">
        <f t="shared" ref="F148" si="67">ROUND(E148*23%,2)</f>
        <v>0</v>
      </c>
      <c r="G148" s="16">
        <f t="shared" ref="G148" si="68">ROUND(E148+F148,2)</f>
        <v>0</v>
      </c>
    </row>
    <row r="149" spans="1:7" s="8" customFormat="1" ht="12.75" x14ac:dyDescent="0.2">
      <c r="A149" s="11" t="s">
        <v>579</v>
      </c>
      <c r="B149" s="56" t="s">
        <v>636</v>
      </c>
      <c r="C149" s="14" t="s">
        <v>14</v>
      </c>
      <c r="D149" s="9" t="s">
        <v>15</v>
      </c>
      <c r="E149" s="15"/>
      <c r="F149" s="16">
        <f t="shared" ref="F149:F152" si="69">ROUND(E149*23%,2)</f>
        <v>0</v>
      </c>
      <c r="G149" s="16">
        <f t="shared" ref="G149:G152" si="70">ROUND(E149+F149,2)</f>
        <v>0</v>
      </c>
    </row>
    <row r="150" spans="1:7" s="8" customFormat="1" ht="12.75" x14ac:dyDescent="0.2">
      <c r="A150" s="11" t="s">
        <v>580</v>
      </c>
      <c r="B150" s="56" t="s">
        <v>637</v>
      </c>
      <c r="C150" s="14" t="s">
        <v>14</v>
      </c>
      <c r="D150" s="9" t="s">
        <v>15</v>
      </c>
      <c r="E150" s="15"/>
      <c r="F150" s="16">
        <f t="shared" si="69"/>
        <v>0</v>
      </c>
      <c r="G150" s="16">
        <f t="shared" si="70"/>
        <v>0</v>
      </c>
    </row>
    <row r="151" spans="1:7" s="8" customFormat="1" ht="12.75" x14ac:dyDescent="0.2">
      <c r="A151" s="11" t="s">
        <v>634</v>
      </c>
      <c r="B151" s="56" t="s">
        <v>638</v>
      </c>
      <c r="C151" s="14" t="s">
        <v>14</v>
      </c>
      <c r="D151" s="9" t="s">
        <v>15</v>
      </c>
      <c r="E151" s="15"/>
      <c r="F151" s="16">
        <f t="shared" si="69"/>
        <v>0</v>
      </c>
      <c r="G151" s="16">
        <f t="shared" si="70"/>
        <v>0</v>
      </c>
    </row>
    <row r="152" spans="1:7" s="8" customFormat="1" ht="12.75" x14ac:dyDescent="0.2">
      <c r="A152" s="11" t="s">
        <v>640</v>
      </c>
      <c r="B152" s="56" t="s">
        <v>639</v>
      </c>
      <c r="C152" s="14" t="s">
        <v>14</v>
      </c>
      <c r="D152" s="9" t="s">
        <v>15</v>
      </c>
      <c r="E152" s="15"/>
      <c r="F152" s="16">
        <f t="shared" si="69"/>
        <v>0</v>
      </c>
      <c r="G152" s="16">
        <f t="shared" si="70"/>
        <v>0</v>
      </c>
    </row>
    <row r="153" spans="1:7" s="8" customFormat="1" ht="12.75" x14ac:dyDescent="0.2">
      <c r="A153" s="11" t="s">
        <v>399</v>
      </c>
      <c r="B153" s="49" t="s">
        <v>158</v>
      </c>
      <c r="C153" s="14" t="s">
        <v>14</v>
      </c>
      <c r="D153" s="9" t="s">
        <v>15</v>
      </c>
      <c r="E153" s="18"/>
      <c r="F153" s="16">
        <f t="shared" ref="F153:F223" si="71">ROUND(E153*23%,2)</f>
        <v>0</v>
      </c>
      <c r="G153" s="16">
        <f t="shared" ref="G153:G223" si="72">ROUND(E153+F153,2)</f>
        <v>0</v>
      </c>
    </row>
    <row r="154" spans="1:7" s="8" customFormat="1" ht="12.75" x14ac:dyDescent="0.2">
      <c r="A154" s="11" t="s">
        <v>400</v>
      </c>
      <c r="B154" s="12" t="s">
        <v>159</v>
      </c>
      <c r="C154" s="14" t="s">
        <v>14</v>
      </c>
      <c r="D154" s="9" t="s">
        <v>15</v>
      </c>
      <c r="E154" s="18"/>
      <c r="F154" s="16">
        <f t="shared" si="71"/>
        <v>0</v>
      </c>
      <c r="G154" s="16">
        <f t="shared" si="72"/>
        <v>0</v>
      </c>
    </row>
    <row r="155" spans="1:7" s="8" customFormat="1" ht="12.75" x14ac:dyDescent="0.2">
      <c r="A155" s="11" t="s">
        <v>401</v>
      </c>
      <c r="B155" s="12" t="s">
        <v>160</v>
      </c>
      <c r="C155" s="14" t="s">
        <v>14</v>
      </c>
      <c r="D155" s="9" t="s">
        <v>15</v>
      </c>
      <c r="E155" s="18"/>
      <c r="F155" s="16">
        <f t="shared" si="71"/>
        <v>0</v>
      </c>
      <c r="G155" s="16">
        <f t="shared" si="72"/>
        <v>0</v>
      </c>
    </row>
    <row r="156" spans="1:7" s="8" customFormat="1" ht="12.75" x14ac:dyDescent="0.2">
      <c r="A156" s="11" t="s">
        <v>402</v>
      </c>
      <c r="B156" s="49" t="s">
        <v>161</v>
      </c>
      <c r="C156" s="14" t="s">
        <v>14</v>
      </c>
      <c r="D156" s="9" t="s">
        <v>12</v>
      </c>
      <c r="E156" s="35">
        <f>ROUND(SUM(E157:E162),2)</f>
        <v>0</v>
      </c>
      <c r="F156" s="35">
        <f>ROUND(SUM(F157:F162),2)</f>
        <v>0</v>
      </c>
      <c r="G156" s="35">
        <f>ROUND(SUM(G157:G162),2)</f>
        <v>0</v>
      </c>
    </row>
    <row r="157" spans="1:7" s="8" customFormat="1" ht="12.75" x14ac:dyDescent="0.2">
      <c r="A157" s="11" t="s">
        <v>642</v>
      </c>
      <c r="B157" s="56" t="s">
        <v>654</v>
      </c>
      <c r="C157" s="14" t="s">
        <v>14</v>
      </c>
      <c r="D157" s="9" t="s">
        <v>15</v>
      </c>
      <c r="E157" s="15"/>
      <c r="F157" s="16">
        <f t="shared" ref="F157:F162" si="73">ROUND(E157*23%,2)</f>
        <v>0</v>
      </c>
      <c r="G157" s="16">
        <f t="shared" ref="G157:G162" si="74">ROUND(E157+F157,2)</f>
        <v>0</v>
      </c>
    </row>
    <row r="158" spans="1:7" s="8" customFormat="1" ht="12.75" x14ac:dyDescent="0.2">
      <c r="A158" s="11" t="s">
        <v>643</v>
      </c>
      <c r="B158" s="56" t="s">
        <v>655</v>
      </c>
      <c r="C158" s="14" t="s">
        <v>14</v>
      </c>
      <c r="D158" s="9" t="s">
        <v>15</v>
      </c>
      <c r="E158" s="15"/>
      <c r="F158" s="16">
        <f t="shared" si="73"/>
        <v>0</v>
      </c>
      <c r="G158" s="16">
        <f t="shared" si="74"/>
        <v>0</v>
      </c>
    </row>
    <row r="159" spans="1:7" s="8" customFormat="1" ht="12.75" x14ac:dyDescent="0.2">
      <c r="A159" s="11" t="s">
        <v>644</v>
      </c>
      <c r="B159" s="56" t="s">
        <v>656</v>
      </c>
      <c r="C159" s="14" t="s">
        <v>14</v>
      </c>
      <c r="D159" s="9" t="s">
        <v>15</v>
      </c>
      <c r="E159" s="15"/>
      <c r="F159" s="16">
        <f t="shared" si="73"/>
        <v>0</v>
      </c>
      <c r="G159" s="16">
        <f t="shared" si="74"/>
        <v>0</v>
      </c>
    </row>
    <row r="160" spans="1:7" s="8" customFormat="1" ht="12.75" x14ac:dyDescent="0.2">
      <c r="A160" s="11" t="s">
        <v>645</v>
      </c>
      <c r="B160" s="56" t="s">
        <v>657</v>
      </c>
      <c r="C160" s="14" t="s">
        <v>14</v>
      </c>
      <c r="D160" s="9" t="s">
        <v>15</v>
      </c>
      <c r="E160" s="15"/>
      <c r="F160" s="16">
        <f t="shared" si="73"/>
        <v>0</v>
      </c>
      <c r="G160" s="16">
        <f t="shared" si="74"/>
        <v>0</v>
      </c>
    </row>
    <row r="161" spans="1:7" s="8" customFormat="1" ht="12.75" x14ac:dyDescent="0.2">
      <c r="A161" s="11" t="s">
        <v>646</v>
      </c>
      <c r="B161" s="56" t="s">
        <v>658</v>
      </c>
      <c r="C161" s="14" t="s">
        <v>14</v>
      </c>
      <c r="D161" s="9" t="s">
        <v>15</v>
      </c>
      <c r="E161" s="15"/>
      <c r="F161" s="16">
        <f t="shared" si="73"/>
        <v>0</v>
      </c>
      <c r="G161" s="16">
        <f t="shared" si="74"/>
        <v>0</v>
      </c>
    </row>
    <row r="162" spans="1:7" s="8" customFormat="1" ht="12.75" x14ac:dyDescent="0.2">
      <c r="A162" s="11" t="s">
        <v>647</v>
      </c>
      <c r="B162" s="56" t="s">
        <v>659</v>
      </c>
      <c r="C162" s="14" t="s">
        <v>14</v>
      </c>
      <c r="D162" s="9" t="s">
        <v>15</v>
      </c>
      <c r="E162" s="15"/>
      <c r="F162" s="16">
        <f t="shared" si="73"/>
        <v>0</v>
      </c>
      <c r="G162" s="16">
        <f t="shared" si="74"/>
        <v>0</v>
      </c>
    </row>
    <row r="163" spans="1:7" s="8" customFormat="1" ht="12.75" x14ac:dyDescent="0.2">
      <c r="A163" s="11" t="s">
        <v>403</v>
      </c>
      <c r="B163" s="49" t="s">
        <v>162</v>
      </c>
      <c r="C163" s="14" t="s">
        <v>14</v>
      </c>
      <c r="D163" s="9" t="s">
        <v>15</v>
      </c>
      <c r="E163" s="51"/>
      <c r="F163" s="35">
        <f t="shared" si="71"/>
        <v>0</v>
      </c>
      <c r="G163" s="35">
        <f t="shared" si="72"/>
        <v>0</v>
      </c>
    </row>
    <row r="164" spans="1:7" s="8" customFormat="1" ht="12.75" x14ac:dyDescent="0.2">
      <c r="A164" s="11" t="s">
        <v>404</v>
      </c>
      <c r="B164" s="49" t="s">
        <v>163</v>
      </c>
      <c r="C164" s="14" t="s">
        <v>14</v>
      </c>
      <c r="D164" s="9" t="s">
        <v>15</v>
      </c>
      <c r="E164" s="51"/>
      <c r="F164" s="35">
        <f t="shared" si="71"/>
        <v>0</v>
      </c>
      <c r="G164" s="35">
        <f t="shared" si="72"/>
        <v>0</v>
      </c>
    </row>
    <row r="165" spans="1:7" s="8" customFormat="1" ht="12.75" x14ac:dyDescent="0.2">
      <c r="A165" s="11" t="s">
        <v>405</v>
      </c>
      <c r="B165" s="49" t="s">
        <v>98</v>
      </c>
      <c r="C165" s="14" t="s">
        <v>14</v>
      </c>
      <c r="D165" s="9" t="s">
        <v>12</v>
      </c>
      <c r="E165" s="35">
        <f>ROUND(SUM(E185:E189)+E166,2)</f>
        <v>0</v>
      </c>
      <c r="F165" s="35">
        <f>ROUND(SUM(F185:F189)+F166,2)</f>
        <v>0</v>
      </c>
      <c r="G165" s="35">
        <f>ROUND(SUM(G185:G189)+G166,2)</f>
        <v>0</v>
      </c>
    </row>
    <row r="166" spans="1:7" s="8" customFormat="1" ht="12.75" x14ac:dyDescent="0.2">
      <c r="A166" s="11" t="s">
        <v>406</v>
      </c>
      <c r="B166" s="12" t="s">
        <v>176</v>
      </c>
      <c r="C166" s="14" t="s">
        <v>14</v>
      </c>
      <c r="D166" s="9" t="s">
        <v>12</v>
      </c>
      <c r="E166" s="35">
        <f>ROUND(SUM(E174:E184)+E167,2)</f>
        <v>0</v>
      </c>
      <c r="F166" s="35">
        <f>ROUND(SUM(F174:F184)+F167,2)</f>
        <v>0</v>
      </c>
      <c r="G166" s="35">
        <f>ROUND(SUM(G174:G184)+G167,2)</f>
        <v>0</v>
      </c>
    </row>
    <row r="167" spans="1:7" s="8" customFormat="1" ht="12.75" x14ac:dyDescent="0.2">
      <c r="A167" s="11" t="s">
        <v>407</v>
      </c>
      <c r="B167" s="12" t="s">
        <v>164</v>
      </c>
      <c r="C167" s="14" t="s">
        <v>14</v>
      </c>
      <c r="D167" s="9" t="s">
        <v>12</v>
      </c>
      <c r="E167" s="35">
        <f>ROUND(SUM(E168:E173),2)</f>
        <v>0</v>
      </c>
      <c r="F167" s="35">
        <f>ROUND(SUM(F168:F173),2)</f>
        <v>0</v>
      </c>
      <c r="G167" s="35">
        <f>ROUND(SUM(G168:G173),2)</f>
        <v>0</v>
      </c>
    </row>
    <row r="168" spans="1:7" s="8" customFormat="1" ht="12.75" x14ac:dyDescent="0.2">
      <c r="A168" s="11" t="s">
        <v>648</v>
      </c>
      <c r="B168" s="56" t="s">
        <v>654</v>
      </c>
      <c r="C168" s="14" t="s">
        <v>14</v>
      </c>
      <c r="D168" s="9" t="s">
        <v>15</v>
      </c>
      <c r="E168" s="15"/>
      <c r="F168" s="16">
        <f t="shared" ref="F168:F173" si="75">ROUND(E168*23%,2)</f>
        <v>0</v>
      </c>
      <c r="G168" s="16">
        <f t="shared" ref="G168:G173" si="76">ROUND(E168+F168,2)</f>
        <v>0</v>
      </c>
    </row>
    <row r="169" spans="1:7" s="8" customFormat="1" ht="12.75" x14ac:dyDescent="0.2">
      <c r="A169" s="11" t="s">
        <v>649</v>
      </c>
      <c r="B169" s="56" t="s">
        <v>655</v>
      </c>
      <c r="C169" s="14" t="s">
        <v>14</v>
      </c>
      <c r="D169" s="9" t="s">
        <v>15</v>
      </c>
      <c r="E169" s="15"/>
      <c r="F169" s="16">
        <f t="shared" si="75"/>
        <v>0</v>
      </c>
      <c r="G169" s="16">
        <f t="shared" si="76"/>
        <v>0</v>
      </c>
    </row>
    <row r="170" spans="1:7" s="8" customFormat="1" ht="12.75" x14ac:dyDescent="0.2">
      <c r="A170" s="11" t="s">
        <v>650</v>
      </c>
      <c r="B170" s="56" t="s">
        <v>656</v>
      </c>
      <c r="C170" s="14" t="s">
        <v>14</v>
      </c>
      <c r="D170" s="9" t="s">
        <v>15</v>
      </c>
      <c r="E170" s="15"/>
      <c r="F170" s="16">
        <f t="shared" si="75"/>
        <v>0</v>
      </c>
      <c r="G170" s="16">
        <f t="shared" si="76"/>
        <v>0</v>
      </c>
    </row>
    <row r="171" spans="1:7" s="8" customFormat="1" ht="12.75" x14ac:dyDescent="0.2">
      <c r="A171" s="11" t="s">
        <v>651</v>
      </c>
      <c r="B171" s="56" t="s">
        <v>657</v>
      </c>
      <c r="C171" s="14" t="s">
        <v>14</v>
      </c>
      <c r="D171" s="9" t="s">
        <v>15</v>
      </c>
      <c r="E171" s="15"/>
      <c r="F171" s="16">
        <f t="shared" si="75"/>
        <v>0</v>
      </c>
      <c r="G171" s="16">
        <f t="shared" si="76"/>
        <v>0</v>
      </c>
    </row>
    <row r="172" spans="1:7" s="8" customFormat="1" ht="12.75" x14ac:dyDescent="0.2">
      <c r="A172" s="11" t="s">
        <v>652</v>
      </c>
      <c r="B172" s="56" t="s">
        <v>658</v>
      </c>
      <c r="C172" s="14" t="s">
        <v>14</v>
      </c>
      <c r="D172" s="9" t="s">
        <v>15</v>
      </c>
      <c r="E172" s="15"/>
      <c r="F172" s="16">
        <f t="shared" si="75"/>
        <v>0</v>
      </c>
      <c r="G172" s="16">
        <f t="shared" si="76"/>
        <v>0</v>
      </c>
    </row>
    <row r="173" spans="1:7" s="8" customFormat="1" ht="12.75" x14ac:dyDescent="0.2">
      <c r="A173" s="11" t="s">
        <v>653</v>
      </c>
      <c r="B173" s="56" t="s">
        <v>659</v>
      </c>
      <c r="C173" s="14" t="s">
        <v>14</v>
      </c>
      <c r="D173" s="9" t="s">
        <v>15</v>
      </c>
      <c r="E173" s="15"/>
      <c r="F173" s="16">
        <f t="shared" si="75"/>
        <v>0</v>
      </c>
      <c r="G173" s="16">
        <f t="shared" si="76"/>
        <v>0</v>
      </c>
    </row>
    <row r="174" spans="1:7" s="8" customFormat="1" ht="12.75" x14ac:dyDescent="0.2">
      <c r="A174" s="11" t="s">
        <v>408</v>
      </c>
      <c r="B174" s="12" t="s">
        <v>165</v>
      </c>
      <c r="C174" s="14" t="s">
        <v>14</v>
      </c>
      <c r="D174" s="9" t="s">
        <v>15</v>
      </c>
      <c r="E174" s="18"/>
      <c r="F174" s="16">
        <f t="shared" si="71"/>
        <v>0</v>
      </c>
      <c r="G174" s="16">
        <f t="shared" si="72"/>
        <v>0</v>
      </c>
    </row>
    <row r="175" spans="1:7" s="8" customFormat="1" ht="25.5" x14ac:dyDescent="0.2">
      <c r="A175" s="11" t="s">
        <v>409</v>
      </c>
      <c r="B175" s="12" t="s">
        <v>166</v>
      </c>
      <c r="C175" s="14" t="s">
        <v>14</v>
      </c>
      <c r="D175" s="9" t="s">
        <v>15</v>
      </c>
      <c r="E175" s="18"/>
      <c r="F175" s="16">
        <f t="shared" si="71"/>
        <v>0</v>
      </c>
      <c r="G175" s="16">
        <f t="shared" si="72"/>
        <v>0</v>
      </c>
    </row>
    <row r="176" spans="1:7" s="8" customFormat="1" ht="12.75" x14ac:dyDescent="0.2">
      <c r="A176" s="11" t="s">
        <v>410</v>
      </c>
      <c r="B176" s="12" t="s">
        <v>167</v>
      </c>
      <c r="C176" s="14" t="s">
        <v>14</v>
      </c>
      <c r="D176" s="9" t="s">
        <v>15</v>
      </c>
      <c r="E176" s="18"/>
      <c r="F176" s="16">
        <f t="shared" si="71"/>
        <v>0</v>
      </c>
      <c r="G176" s="16">
        <f t="shared" si="72"/>
        <v>0</v>
      </c>
    </row>
    <row r="177" spans="1:7" s="8" customFormat="1" ht="25.5" x14ac:dyDescent="0.2">
      <c r="A177" s="11" t="s">
        <v>411</v>
      </c>
      <c r="B177" s="12" t="s">
        <v>168</v>
      </c>
      <c r="C177" s="14" t="s">
        <v>14</v>
      </c>
      <c r="D177" s="9" t="s">
        <v>15</v>
      </c>
      <c r="E177" s="18"/>
      <c r="F177" s="16">
        <f t="shared" si="71"/>
        <v>0</v>
      </c>
      <c r="G177" s="16">
        <f t="shared" si="72"/>
        <v>0</v>
      </c>
    </row>
    <row r="178" spans="1:7" s="8" customFormat="1" ht="12.75" x14ac:dyDescent="0.2">
      <c r="A178" s="11" t="s">
        <v>412</v>
      </c>
      <c r="B178" s="12" t="s">
        <v>169</v>
      </c>
      <c r="C178" s="14" t="s">
        <v>14</v>
      </c>
      <c r="D178" s="9" t="s">
        <v>15</v>
      </c>
      <c r="E178" s="18"/>
      <c r="F178" s="16">
        <f t="shared" si="71"/>
        <v>0</v>
      </c>
      <c r="G178" s="16">
        <f t="shared" si="72"/>
        <v>0</v>
      </c>
    </row>
    <row r="179" spans="1:7" s="8" customFormat="1" ht="12.75" x14ac:dyDescent="0.2">
      <c r="A179" s="11" t="s">
        <v>413</v>
      </c>
      <c r="B179" s="12" t="s">
        <v>170</v>
      </c>
      <c r="C179" s="14" t="s">
        <v>14</v>
      </c>
      <c r="D179" s="9" t="s">
        <v>15</v>
      </c>
      <c r="E179" s="18"/>
      <c r="F179" s="16">
        <f t="shared" si="71"/>
        <v>0</v>
      </c>
      <c r="G179" s="16">
        <f t="shared" si="72"/>
        <v>0</v>
      </c>
    </row>
    <row r="180" spans="1:7" s="8" customFormat="1" ht="12.75" x14ac:dyDescent="0.2">
      <c r="A180" s="11" t="s">
        <v>414</v>
      </c>
      <c r="B180" s="12" t="s">
        <v>171</v>
      </c>
      <c r="C180" s="14" t="s">
        <v>14</v>
      </c>
      <c r="D180" s="9" t="s">
        <v>15</v>
      </c>
      <c r="E180" s="18"/>
      <c r="F180" s="16">
        <f t="shared" si="71"/>
        <v>0</v>
      </c>
      <c r="G180" s="16">
        <f t="shared" si="72"/>
        <v>0</v>
      </c>
    </row>
    <row r="181" spans="1:7" s="8" customFormat="1" ht="12.75" x14ac:dyDescent="0.2">
      <c r="A181" s="11" t="s">
        <v>415</v>
      </c>
      <c r="B181" s="12" t="s">
        <v>172</v>
      </c>
      <c r="C181" s="14" t="s">
        <v>14</v>
      </c>
      <c r="D181" s="9" t="s">
        <v>15</v>
      </c>
      <c r="E181" s="18"/>
      <c r="F181" s="16">
        <f t="shared" si="71"/>
        <v>0</v>
      </c>
      <c r="G181" s="16">
        <f t="shared" si="72"/>
        <v>0</v>
      </c>
    </row>
    <row r="182" spans="1:7" s="8" customFormat="1" ht="12.75" x14ac:dyDescent="0.2">
      <c r="A182" s="11" t="s">
        <v>416</v>
      </c>
      <c r="B182" s="12" t="s">
        <v>173</v>
      </c>
      <c r="C182" s="14" t="s">
        <v>14</v>
      </c>
      <c r="D182" s="9" t="s">
        <v>15</v>
      </c>
      <c r="E182" s="18"/>
      <c r="F182" s="16">
        <f t="shared" si="71"/>
        <v>0</v>
      </c>
      <c r="G182" s="16">
        <f t="shared" si="72"/>
        <v>0</v>
      </c>
    </row>
    <row r="183" spans="1:7" s="8" customFormat="1" ht="12.75" x14ac:dyDescent="0.2">
      <c r="A183" s="11" t="s">
        <v>417</v>
      </c>
      <c r="B183" s="12" t="s">
        <v>174</v>
      </c>
      <c r="C183" s="14" t="s">
        <v>14</v>
      </c>
      <c r="D183" s="9" t="s">
        <v>15</v>
      </c>
      <c r="E183" s="18"/>
      <c r="F183" s="16">
        <f t="shared" si="71"/>
        <v>0</v>
      </c>
      <c r="G183" s="16">
        <f t="shared" si="72"/>
        <v>0</v>
      </c>
    </row>
    <row r="184" spans="1:7" s="8" customFormat="1" ht="12.75" x14ac:dyDescent="0.2">
      <c r="A184" s="11" t="s">
        <v>418</v>
      </c>
      <c r="B184" s="12" t="s">
        <v>175</v>
      </c>
      <c r="C184" s="14" t="s">
        <v>14</v>
      </c>
      <c r="D184" s="9" t="s">
        <v>15</v>
      </c>
      <c r="E184" s="18"/>
      <c r="F184" s="16">
        <f t="shared" si="71"/>
        <v>0</v>
      </c>
      <c r="G184" s="16">
        <f t="shared" si="72"/>
        <v>0</v>
      </c>
    </row>
    <row r="185" spans="1:7" s="8" customFormat="1" ht="12.75" x14ac:dyDescent="0.2">
      <c r="A185" s="11" t="s">
        <v>419</v>
      </c>
      <c r="B185" s="12" t="s">
        <v>177</v>
      </c>
      <c r="C185" s="14" t="s">
        <v>14</v>
      </c>
      <c r="D185" s="9" t="s">
        <v>15</v>
      </c>
      <c r="E185" s="51"/>
      <c r="F185" s="35">
        <f t="shared" si="71"/>
        <v>0</v>
      </c>
      <c r="G185" s="35">
        <f t="shared" si="72"/>
        <v>0</v>
      </c>
    </row>
    <row r="186" spans="1:7" s="8" customFormat="1" ht="12.75" x14ac:dyDescent="0.2">
      <c r="A186" s="11" t="s">
        <v>420</v>
      </c>
      <c r="B186" s="12" t="s">
        <v>178</v>
      </c>
      <c r="C186" s="14" t="s">
        <v>14</v>
      </c>
      <c r="D186" s="9" t="s">
        <v>15</v>
      </c>
      <c r="E186" s="51"/>
      <c r="F186" s="35">
        <f t="shared" si="71"/>
        <v>0</v>
      </c>
      <c r="G186" s="35">
        <f t="shared" si="72"/>
        <v>0</v>
      </c>
    </row>
    <row r="187" spans="1:7" s="8" customFormat="1" ht="12.75" x14ac:dyDescent="0.2">
      <c r="A187" s="11" t="s">
        <v>421</v>
      </c>
      <c r="B187" s="12" t="s">
        <v>179</v>
      </c>
      <c r="C187" s="14" t="s">
        <v>14</v>
      </c>
      <c r="D187" s="9" t="s">
        <v>15</v>
      </c>
      <c r="E187" s="51"/>
      <c r="F187" s="35">
        <f t="shared" si="71"/>
        <v>0</v>
      </c>
      <c r="G187" s="35">
        <f t="shared" si="72"/>
        <v>0</v>
      </c>
    </row>
    <row r="188" spans="1:7" s="8" customFormat="1" ht="12.75" x14ac:dyDescent="0.2">
      <c r="A188" s="11" t="s">
        <v>422</v>
      </c>
      <c r="B188" s="12" t="s">
        <v>180</v>
      </c>
      <c r="C188" s="14" t="s">
        <v>14</v>
      </c>
      <c r="D188" s="9" t="s">
        <v>15</v>
      </c>
      <c r="E188" s="51"/>
      <c r="F188" s="35">
        <f t="shared" si="71"/>
        <v>0</v>
      </c>
      <c r="G188" s="35">
        <f t="shared" si="72"/>
        <v>0</v>
      </c>
    </row>
    <row r="189" spans="1:7" s="8" customFormat="1" ht="12.75" x14ac:dyDescent="0.2">
      <c r="A189" s="11" t="s">
        <v>423</v>
      </c>
      <c r="B189" s="12" t="s">
        <v>136</v>
      </c>
      <c r="C189" s="14" t="s">
        <v>14</v>
      </c>
      <c r="D189" s="9" t="s">
        <v>15</v>
      </c>
      <c r="E189" s="51"/>
      <c r="F189" s="35">
        <f t="shared" si="71"/>
        <v>0</v>
      </c>
      <c r="G189" s="35">
        <f t="shared" si="72"/>
        <v>0</v>
      </c>
    </row>
    <row r="190" spans="1:7" s="8" customFormat="1" ht="12.75" x14ac:dyDescent="0.2">
      <c r="A190" s="11" t="s">
        <v>424</v>
      </c>
      <c r="B190" s="49" t="s">
        <v>97</v>
      </c>
      <c r="C190" s="14" t="s">
        <v>14</v>
      </c>
      <c r="D190" s="9" t="s">
        <v>12</v>
      </c>
      <c r="E190" s="35">
        <f>ROUND(SUM(E191:E199),2)</f>
        <v>0</v>
      </c>
      <c r="F190" s="35">
        <f>ROUND(SUM(F191:F199),2)</f>
        <v>0</v>
      </c>
      <c r="G190" s="35">
        <f>ROUND(SUM(G191:G199),2)</f>
        <v>0</v>
      </c>
    </row>
    <row r="191" spans="1:7" s="8" customFormat="1" ht="12.75" x14ac:dyDescent="0.2">
      <c r="A191" s="11" t="s">
        <v>425</v>
      </c>
      <c r="B191" s="12" t="s">
        <v>181</v>
      </c>
      <c r="C191" s="14" t="s">
        <v>14</v>
      </c>
      <c r="D191" s="9" t="s">
        <v>15</v>
      </c>
      <c r="E191" s="18"/>
      <c r="F191" s="16">
        <f t="shared" si="71"/>
        <v>0</v>
      </c>
      <c r="G191" s="16">
        <f t="shared" si="72"/>
        <v>0</v>
      </c>
    </row>
    <row r="192" spans="1:7" s="8" customFormat="1" ht="12.75" x14ac:dyDescent="0.2">
      <c r="A192" s="11" t="s">
        <v>426</v>
      </c>
      <c r="B192" s="12" t="s">
        <v>182</v>
      </c>
      <c r="C192" s="14" t="s">
        <v>14</v>
      </c>
      <c r="D192" s="9" t="s">
        <v>15</v>
      </c>
      <c r="E192" s="18"/>
      <c r="F192" s="16">
        <f t="shared" si="71"/>
        <v>0</v>
      </c>
      <c r="G192" s="16">
        <f t="shared" si="72"/>
        <v>0</v>
      </c>
    </row>
    <row r="193" spans="1:7" s="8" customFormat="1" ht="12.75" x14ac:dyDescent="0.2">
      <c r="A193" s="11" t="s">
        <v>427</v>
      </c>
      <c r="B193" s="12" t="s">
        <v>183</v>
      </c>
      <c r="C193" s="14" t="s">
        <v>14</v>
      </c>
      <c r="D193" s="9" t="s">
        <v>15</v>
      </c>
      <c r="E193" s="18"/>
      <c r="F193" s="16">
        <f t="shared" si="71"/>
        <v>0</v>
      </c>
      <c r="G193" s="16">
        <f t="shared" si="72"/>
        <v>0</v>
      </c>
    </row>
    <row r="194" spans="1:7" s="8" customFormat="1" ht="12.75" x14ac:dyDescent="0.2">
      <c r="A194" s="11" t="s">
        <v>428</v>
      </c>
      <c r="B194" s="12" t="s">
        <v>184</v>
      </c>
      <c r="C194" s="14" t="s">
        <v>14</v>
      </c>
      <c r="D194" s="9" t="s">
        <v>15</v>
      </c>
      <c r="E194" s="18"/>
      <c r="F194" s="16">
        <f t="shared" si="71"/>
        <v>0</v>
      </c>
      <c r="G194" s="16">
        <f t="shared" si="72"/>
        <v>0</v>
      </c>
    </row>
    <row r="195" spans="1:7" s="8" customFormat="1" ht="12.75" x14ac:dyDescent="0.2">
      <c r="A195" s="11" t="s">
        <v>429</v>
      </c>
      <c r="B195" s="12" t="s">
        <v>185</v>
      </c>
      <c r="C195" s="14" t="s">
        <v>14</v>
      </c>
      <c r="D195" s="9" t="s">
        <v>15</v>
      </c>
      <c r="E195" s="18"/>
      <c r="F195" s="16">
        <f t="shared" si="71"/>
        <v>0</v>
      </c>
      <c r="G195" s="16">
        <f t="shared" si="72"/>
        <v>0</v>
      </c>
    </row>
    <row r="196" spans="1:7" s="8" customFormat="1" ht="12.75" x14ac:dyDescent="0.2">
      <c r="A196" s="11" t="s">
        <v>430</v>
      </c>
      <c r="B196" s="12" t="s">
        <v>186</v>
      </c>
      <c r="C196" s="14" t="s">
        <v>14</v>
      </c>
      <c r="D196" s="9" t="s">
        <v>15</v>
      </c>
      <c r="E196" s="18"/>
      <c r="F196" s="16">
        <f t="shared" si="71"/>
        <v>0</v>
      </c>
      <c r="G196" s="16">
        <f t="shared" si="72"/>
        <v>0</v>
      </c>
    </row>
    <row r="197" spans="1:7" s="8" customFormat="1" ht="12.75" x14ac:dyDescent="0.2">
      <c r="A197" s="11" t="s">
        <v>431</v>
      </c>
      <c r="B197" s="12" t="s">
        <v>187</v>
      </c>
      <c r="C197" s="14" t="s">
        <v>14</v>
      </c>
      <c r="D197" s="9" t="s">
        <v>15</v>
      </c>
      <c r="E197" s="18"/>
      <c r="F197" s="16">
        <f t="shared" si="71"/>
        <v>0</v>
      </c>
      <c r="G197" s="16">
        <f t="shared" si="72"/>
        <v>0</v>
      </c>
    </row>
    <row r="198" spans="1:7" s="8" customFormat="1" ht="12.75" x14ac:dyDescent="0.2">
      <c r="A198" s="11" t="s">
        <v>432</v>
      </c>
      <c r="B198" s="12" t="s">
        <v>188</v>
      </c>
      <c r="C198" s="14" t="s">
        <v>14</v>
      </c>
      <c r="D198" s="9" t="s">
        <v>15</v>
      </c>
      <c r="E198" s="18"/>
      <c r="F198" s="16">
        <f t="shared" si="71"/>
        <v>0</v>
      </c>
      <c r="G198" s="16">
        <f t="shared" si="72"/>
        <v>0</v>
      </c>
    </row>
    <row r="199" spans="1:7" s="8" customFormat="1" ht="12.75" x14ac:dyDescent="0.2">
      <c r="A199" s="11" t="s">
        <v>433</v>
      </c>
      <c r="B199" s="49" t="s">
        <v>102</v>
      </c>
      <c r="C199" s="14" t="s">
        <v>14</v>
      </c>
      <c r="D199" s="9" t="s">
        <v>12</v>
      </c>
      <c r="E199" s="35">
        <f>ROUND(SUM(E200:E207),2)</f>
        <v>0</v>
      </c>
      <c r="F199" s="35">
        <f>ROUND(SUM(F200:F207),2)</f>
        <v>0</v>
      </c>
      <c r="G199" s="35">
        <f>ROUND(SUM(G200:G207),2)</f>
        <v>0</v>
      </c>
    </row>
    <row r="200" spans="1:7" s="8" customFormat="1" ht="12.75" x14ac:dyDescent="0.2">
      <c r="A200" s="11" t="s">
        <v>434</v>
      </c>
      <c r="B200" s="12" t="s">
        <v>189</v>
      </c>
      <c r="C200" s="14" t="s">
        <v>14</v>
      </c>
      <c r="D200" s="9" t="s">
        <v>15</v>
      </c>
      <c r="E200" s="18"/>
      <c r="F200" s="16">
        <f t="shared" ref="F200" si="77">ROUND(E200*23%,2)</f>
        <v>0</v>
      </c>
      <c r="G200" s="16">
        <f t="shared" ref="G200" si="78">ROUND(E200+F200,2)</f>
        <v>0</v>
      </c>
    </row>
    <row r="201" spans="1:7" s="8" customFormat="1" ht="12.75" x14ac:dyDescent="0.2">
      <c r="A201" s="11" t="s">
        <v>435</v>
      </c>
      <c r="B201" s="12" t="s">
        <v>190</v>
      </c>
      <c r="C201" s="14" t="s">
        <v>14</v>
      </c>
      <c r="D201" s="9" t="s">
        <v>15</v>
      </c>
      <c r="E201" s="18"/>
      <c r="F201" s="16">
        <f t="shared" ref="F201:F207" si="79">ROUND(E201*23%,2)</f>
        <v>0</v>
      </c>
      <c r="G201" s="16">
        <f t="shared" ref="G201:G207" si="80">ROUND(E201+F201,2)</f>
        <v>0</v>
      </c>
    </row>
    <row r="202" spans="1:7" s="8" customFormat="1" ht="12.75" x14ac:dyDescent="0.2">
      <c r="A202" s="11" t="s">
        <v>436</v>
      </c>
      <c r="B202" s="12" t="s">
        <v>191</v>
      </c>
      <c r="C202" s="14" t="s">
        <v>14</v>
      </c>
      <c r="D202" s="9" t="s">
        <v>15</v>
      </c>
      <c r="E202" s="18"/>
      <c r="F202" s="16">
        <f t="shared" si="79"/>
        <v>0</v>
      </c>
      <c r="G202" s="16">
        <f t="shared" si="80"/>
        <v>0</v>
      </c>
    </row>
    <row r="203" spans="1:7" s="8" customFormat="1" ht="12.75" x14ac:dyDescent="0.2">
      <c r="A203" s="11" t="s">
        <v>437</v>
      </c>
      <c r="B203" s="12" t="s">
        <v>192</v>
      </c>
      <c r="C203" s="14" t="s">
        <v>14</v>
      </c>
      <c r="D203" s="9" t="s">
        <v>15</v>
      </c>
      <c r="E203" s="18"/>
      <c r="F203" s="16">
        <f t="shared" si="79"/>
        <v>0</v>
      </c>
      <c r="G203" s="16">
        <f t="shared" si="80"/>
        <v>0</v>
      </c>
    </row>
    <row r="204" spans="1:7" s="8" customFormat="1" ht="12.75" x14ac:dyDescent="0.2">
      <c r="A204" s="11" t="s">
        <v>438</v>
      </c>
      <c r="B204" s="12" t="s">
        <v>193</v>
      </c>
      <c r="C204" s="14" t="s">
        <v>14</v>
      </c>
      <c r="D204" s="9" t="s">
        <v>15</v>
      </c>
      <c r="E204" s="18"/>
      <c r="F204" s="16">
        <f t="shared" si="79"/>
        <v>0</v>
      </c>
      <c r="G204" s="16">
        <f t="shared" si="80"/>
        <v>0</v>
      </c>
    </row>
    <row r="205" spans="1:7" s="8" customFormat="1" ht="12.75" x14ac:dyDescent="0.2">
      <c r="A205" s="11" t="s">
        <v>439</v>
      </c>
      <c r="B205" s="12" t="s">
        <v>194</v>
      </c>
      <c r="C205" s="14" t="s">
        <v>14</v>
      </c>
      <c r="D205" s="9" t="s">
        <v>15</v>
      </c>
      <c r="E205" s="18"/>
      <c r="F205" s="16">
        <f t="shared" si="79"/>
        <v>0</v>
      </c>
      <c r="G205" s="16">
        <f t="shared" si="80"/>
        <v>0</v>
      </c>
    </row>
    <row r="206" spans="1:7" s="8" customFormat="1" ht="12.75" x14ac:dyDescent="0.2">
      <c r="A206" s="11" t="s">
        <v>440</v>
      </c>
      <c r="B206" s="12" t="s">
        <v>195</v>
      </c>
      <c r="C206" s="14" t="s">
        <v>14</v>
      </c>
      <c r="D206" s="9" t="s">
        <v>15</v>
      </c>
      <c r="E206" s="18"/>
      <c r="F206" s="16">
        <f t="shared" si="79"/>
        <v>0</v>
      </c>
      <c r="G206" s="16">
        <f t="shared" si="80"/>
        <v>0</v>
      </c>
    </row>
    <row r="207" spans="1:7" s="8" customFormat="1" ht="12.75" x14ac:dyDescent="0.2">
      <c r="A207" s="11" t="s">
        <v>441</v>
      </c>
      <c r="B207" s="12" t="s">
        <v>196</v>
      </c>
      <c r="C207" s="14" t="s">
        <v>14</v>
      </c>
      <c r="D207" s="9" t="s">
        <v>15</v>
      </c>
      <c r="E207" s="18"/>
      <c r="F207" s="16">
        <f t="shared" si="79"/>
        <v>0</v>
      </c>
      <c r="G207" s="16">
        <f t="shared" si="80"/>
        <v>0</v>
      </c>
    </row>
    <row r="208" spans="1:7" s="8" customFormat="1" ht="12.75" x14ac:dyDescent="0.2">
      <c r="A208" s="11" t="s">
        <v>442</v>
      </c>
      <c r="B208" s="49" t="s">
        <v>99</v>
      </c>
      <c r="C208" s="14" t="s">
        <v>14</v>
      </c>
      <c r="D208" s="9" t="s">
        <v>12</v>
      </c>
      <c r="E208" s="35">
        <f>ROUND(E209+E215+E218+E221+E222,2)</f>
        <v>0</v>
      </c>
      <c r="F208" s="16">
        <f t="shared" si="71"/>
        <v>0</v>
      </c>
      <c r="G208" s="16">
        <f t="shared" si="72"/>
        <v>0</v>
      </c>
    </row>
    <row r="209" spans="1:7" s="8" customFormat="1" ht="12.75" x14ac:dyDescent="0.2">
      <c r="A209" s="11" t="s">
        <v>443</v>
      </c>
      <c r="B209" s="49" t="s">
        <v>202</v>
      </c>
      <c r="C209" s="14" t="s">
        <v>14</v>
      </c>
      <c r="D209" s="9" t="s">
        <v>12</v>
      </c>
      <c r="E209" s="35">
        <f>ROUND(SUM(E210:E214),2)</f>
        <v>0</v>
      </c>
      <c r="F209" s="35">
        <f>ROUND(SUM(F210:F214),2)</f>
        <v>0</v>
      </c>
      <c r="G209" s="35">
        <f>ROUND(SUM(G210:G214),2)</f>
        <v>0</v>
      </c>
    </row>
    <row r="210" spans="1:7" s="8" customFormat="1" ht="12.75" x14ac:dyDescent="0.2">
      <c r="A210" s="11" t="s">
        <v>444</v>
      </c>
      <c r="B210" s="12" t="s">
        <v>197</v>
      </c>
      <c r="C210" s="14" t="s">
        <v>14</v>
      </c>
      <c r="D210" s="9" t="s">
        <v>15</v>
      </c>
      <c r="E210" s="18"/>
      <c r="F210" s="16">
        <f t="shared" si="71"/>
        <v>0</v>
      </c>
      <c r="G210" s="16">
        <f t="shared" si="72"/>
        <v>0</v>
      </c>
    </row>
    <row r="211" spans="1:7" s="8" customFormat="1" ht="12.75" x14ac:dyDescent="0.2">
      <c r="A211" s="11" t="s">
        <v>445</v>
      </c>
      <c r="B211" s="12" t="s">
        <v>198</v>
      </c>
      <c r="C211" s="14" t="s">
        <v>14</v>
      </c>
      <c r="D211" s="9" t="s">
        <v>15</v>
      </c>
      <c r="E211" s="18"/>
      <c r="F211" s="16">
        <f t="shared" si="71"/>
        <v>0</v>
      </c>
      <c r="G211" s="16">
        <f t="shared" si="72"/>
        <v>0</v>
      </c>
    </row>
    <row r="212" spans="1:7" s="8" customFormat="1" ht="25.5" x14ac:dyDescent="0.2">
      <c r="A212" s="11" t="s">
        <v>446</v>
      </c>
      <c r="B212" s="12" t="s">
        <v>199</v>
      </c>
      <c r="C212" s="14" t="s">
        <v>14</v>
      </c>
      <c r="D212" s="9" t="s">
        <v>15</v>
      </c>
      <c r="E212" s="18"/>
      <c r="F212" s="16">
        <f t="shared" si="71"/>
        <v>0</v>
      </c>
      <c r="G212" s="16">
        <f t="shared" si="72"/>
        <v>0</v>
      </c>
    </row>
    <row r="213" spans="1:7" s="8" customFormat="1" ht="12.75" x14ac:dyDescent="0.2">
      <c r="A213" s="11" t="s">
        <v>447</v>
      </c>
      <c r="B213" s="12" t="s">
        <v>200</v>
      </c>
      <c r="C213" s="14" t="s">
        <v>14</v>
      </c>
      <c r="D213" s="9" t="s">
        <v>15</v>
      </c>
      <c r="E213" s="18"/>
      <c r="F213" s="16">
        <f t="shared" si="71"/>
        <v>0</v>
      </c>
      <c r="G213" s="16">
        <f t="shared" si="72"/>
        <v>0</v>
      </c>
    </row>
    <row r="214" spans="1:7" s="8" customFormat="1" ht="12.75" x14ac:dyDescent="0.2">
      <c r="A214" s="11" t="s">
        <v>448</v>
      </c>
      <c r="B214" s="12" t="s">
        <v>201</v>
      </c>
      <c r="C214" s="14" t="s">
        <v>14</v>
      </c>
      <c r="D214" s="9" t="s">
        <v>15</v>
      </c>
      <c r="E214" s="18"/>
      <c r="F214" s="16">
        <f t="shared" si="71"/>
        <v>0</v>
      </c>
      <c r="G214" s="16">
        <f t="shared" si="72"/>
        <v>0</v>
      </c>
    </row>
    <row r="215" spans="1:7" s="8" customFormat="1" ht="12.75" x14ac:dyDescent="0.2">
      <c r="A215" s="11" t="s">
        <v>449</v>
      </c>
      <c r="B215" s="49" t="s">
        <v>205</v>
      </c>
      <c r="C215" s="14" t="s">
        <v>14</v>
      </c>
      <c r="D215" s="9" t="s">
        <v>12</v>
      </c>
      <c r="E215" s="35">
        <f>ROUND(SUM(E216:E217),2)</f>
        <v>0</v>
      </c>
      <c r="F215" s="16">
        <f t="shared" si="71"/>
        <v>0</v>
      </c>
      <c r="G215" s="16">
        <f t="shared" si="72"/>
        <v>0</v>
      </c>
    </row>
    <row r="216" spans="1:7" s="8" customFormat="1" ht="12.75" x14ac:dyDescent="0.2">
      <c r="A216" s="11" t="s">
        <v>450</v>
      </c>
      <c r="B216" s="12" t="s">
        <v>203</v>
      </c>
      <c r="C216" s="14" t="s">
        <v>14</v>
      </c>
      <c r="D216" s="9" t="s">
        <v>15</v>
      </c>
      <c r="E216" s="18"/>
      <c r="F216" s="16">
        <f t="shared" si="71"/>
        <v>0</v>
      </c>
      <c r="G216" s="16">
        <f t="shared" si="72"/>
        <v>0</v>
      </c>
    </row>
    <row r="217" spans="1:7" s="8" customFormat="1" ht="12.75" x14ac:dyDescent="0.2">
      <c r="A217" s="11" t="s">
        <v>451</v>
      </c>
      <c r="B217" s="12" t="s">
        <v>204</v>
      </c>
      <c r="C217" s="14" t="s">
        <v>14</v>
      </c>
      <c r="D217" s="9" t="s">
        <v>15</v>
      </c>
      <c r="E217" s="18"/>
      <c r="F217" s="16">
        <f t="shared" si="71"/>
        <v>0</v>
      </c>
      <c r="G217" s="16">
        <f t="shared" si="72"/>
        <v>0</v>
      </c>
    </row>
    <row r="218" spans="1:7" s="8" customFormat="1" ht="12.75" x14ac:dyDescent="0.2">
      <c r="A218" s="11" t="s">
        <v>452</v>
      </c>
      <c r="B218" s="49" t="s">
        <v>208</v>
      </c>
      <c r="C218" s="14" t="s">
        <v>14</v>
      </c>
      <c r="D218" s="9" t="s">
        <v>12</v>
      </c>
      <c r="E218" s="35">
        <f>ROUND(SUM(E219:E220),2)</f>
        <v>0</v>
      </c>
      <c r="F218" s="16">
        <f t="shared" si="71"/>
        <v>0</v>
      </c>
      <c r="G218" s="16">
        <f t="shared" si="72"/>
        <v>0</v>
      </c>
    </row>
    <row r="219" spans="1:7" s="8" customFormat="1" ht="12.75" x14ac:dyDescent="0.2">
      <c r="A219" s="11" t="s">
        <v>453</v>
      </c>
      <c r="B219" s="12" t="s">
        <v>206</v>
      </c>
      <c r="C219" s="14" t="s">
        <v>14</v>
      </c>
      <c r="D219" s="9" t="s">
        <v>15</v>
      </c>
      <c r="E219" s="18"/>
      <c r="F219" s="16">
        <f t="shared" si="71"/>
        <v>0</v>
      </c>
      <c r="G219" s="16">
        <f t="shared" si="72"/>
        <v>0</v>
      </c>
    </row>
    <row r="220" spans="1:7" s="8" customFormat="1" ht="12.75" x14ac:dyDescent="0.2">
      <c r="A220" s="11" t="s">
        <v>454</v>
      </c>
      <c r="B220" s="12" t="s">
        <v>207</v>
      </c>
      <c r="C220" s="14" t="s">
        <v>14</v>
      </c>
      <c r="D220" s="9" t="s">
        <v>15</v>
      </c>
      <c r="E220" s="18"/>
      <c r="F220" s="16">
        <f t="shared" si="71"/>
        <v>0</v>
      </c>
      <c r="G220" s="16">
        <f t="shared" si="72"/>
        <v>0</v>
      </c>
    </row>
    <row r="221" spans="1:7" s="8" customFormat="1" ht="12.75" x14ac:dyDescent="0.2">
      <c r="A221" s="11" t="s">
        <v>455</v>
      </c>
      <c r="B221" s="49" t="s">
        <v>209</v>
      </c>
      <c r="C221" s="14" t="s">
        <v>14</v>
      </c>
      <c r="D221" s="9" t="s">
        <v>15</v>
      </c>
      <c r="E221" s="69"/>
      <c r="F221" s="16">
        <f t="shared" si="71"/>
        <v>0</v>
      </c>
      <c r="G221" s="16">
        <f t="shared" si="72"/>
        <v>0</v>
      </c>
    </row>
    <row r="222" spans="1:7" s="8" customFormat="1" ht="12.75" x14ac:dyDescent="0.2">
      <c r="A222" s="11" t="s">
        <v>456</v>
      </c>
      <c r="B222" s="49" t="s">
        <v>210</v>
      </c>
      <c r="C222" s="14" t="s">
        <v>14</v>
      </c>
      <c r="D222" s="9" t="s">
        <v>15</v>
      </c>
      <c r="E222" s="69"/>
      <c r="F222" s="16">
        <f t="shared" si="71"/>
        <v>0</v>
      </c>
      <c r="G222" s="16">
        <f t="shared" si="72"/>
        <v>0</v>
      </c>
    </row>
    <row r="223" spans="1:7" s="8" customFormat="1" ht="12.75" x14ac:dyDescent="0.2">
      <c r="A223" s="11" t="s">
        <v>457</v>
      </c>
      <c r="B223" s="49" t="s">
        <v>211</v>
      </c>
      <c r="C223" s="14" t="s">
        <v>14</v>
      </c>
      <c r="D223" s="9" t="s">
        <v>15</v>
      </c>
      <c r="E223" s="69"/>
      <c r="F223" s="16">
        <f t="shared" si="71"/>
        <v>0</v>
      </c>
      <c r="G223" s="16">
        <f t="shared" si="72"/>
        <v>0</v>
      </c>
    </row>
    <row r="224" spans="1:7" s="17" customFormat="1" ht="12.75" x14ac:dyDescent="0.2">
      <c r="A224" s="36">
        <v>10</v>
      </c>
      <c r="B224" s="37" t="s">
        <v>100</v>
      </c>
      <c r="C224" s="38" t="s">
        <v>943</v>
      </c>
      <c r="D224" s="9" t="s">
        <v>12</v>
      </c>
      <c r="E224" s="35">
        <f>ROUND((SUM(E233:E236)+E225+E226+E237+E238+E245+E246),2)</f>
        <v>0</v>
      </c>
      <c r="F224" s="35">
        <f>ROUND((SUM(F233:F236)+F225+F226+F237+F238+F245+F246),2)</f>
        <v>0</v>
      </c>
      <c r="G224" s="35">
        <f>ROUND((SUM(G233:G236)+G225+G226+G237+G238+G245+G246),2)</f>
        <v>0</v>
      </c>
    </row>
    <row r="225" spans="1:7" s="8" customFormat="1" ht="25.5" x14ac:dyDescent="0.2">
      <c r="A225" s="11" t="s">
        <v>29</v>
      </c>
      <c r="B225" s="12" t="s">
        <v>618</v>
      </c>
      <c r="C225" s="14" t="s">
        <v>14</v>
      </c>
      <c r="D225" s="9" t="s">
        <v>15</v>
      </c>
      <c r="E225" s="18"/>
      <c r="F225" s="16">
        <f t="shared" ref="F225" si="81">ROUND(E225*23%,2)</f>
        <v>0</v>
      </c>
      <c r="G225" s="16">
        <f t="shared" ref="G225" si="82">ROUND(E225+F225,2)</f>
        <v>0</v>
      </c>
    </row>
    <row r="226" spans="1:7" s="8" customFormat="1" ht="51" x14ac:dyDescent="0.2">
      <c r="A226" s="11" t="s">
        <v>30</v>
      </c>
      <c r="B226" s="12" t="s">
        <v>619</v>
      </c>
      <c r="C226" s="14" t="s">
        <v>14</v>
      </c>
      <c r="D226" s="9" t="s">
        <v>12</v>
      </c>
      <c r="E226" s="35">
        <f>ROUND(SUM(E227:E232),2)</f>
        <v>0</v>
      </c>
      <c r="F226" s="35">
        <f>ROUND(SUM(F227:F232),2)</f>
        <v>0</v>
      </c>
      <c r="G226" s="35">
        <f>ROUND(SUM(G227:G232),2)</f>
        <v>0</v>
      </c>
    </row>
    <row r="227" spans="1:7" s="8" customFormat="1" ht="12.75" x14ac:dyDescent="0.2">
      <c r="A227" s="11" t="s">
        <v>660</v>
      </c>
      <c r="B227" s="56" t="s">
        <v>771</v>
      </c>
      <c r="C227" s="14" t="s">
        <v>14</v>
      </c>
      <c r="D227" s="9" t="s">
        <v>15</v>
      </c>
      <c r="E227" s="15"/>
      <c r="F227" s="16">
        <f t="shared" ref="F227:F232" si="83">ROUND(E227*23%,2)</f>
        <v>0</v>
      </c>
      <c r="G227" s="16">
        <f t="shared" ref="G227:G232" si="84">ROUND(E227+F227,2)</f>
        <v>0</v>
      </c>
    </row>
    <row r="228" spans="1:7" s="8" customFormat="1" ht="12.75" x14ac:dyDescent="0.2">
      <c r="A228" s="11" t="s">
        <v>661</v>
      </c>
      <c r="B228" s="56" t="s">
        <v>772</v>
      </c>
      <c r="C228" s="14" t="s">
        <v>14</v>
      </c>
      <c r="D228" s="9" t="s">
        <v>15</v>
      </c>
      <c r="E228" s="15"/>
      <c r="F228" s="16">
        <f t="shared" si="83"/>
        <v>0</v>
      </c>
      <c r="G228" s="16">
        <f t="shared" si="84"/>
        <v>0</v>
      </c>
    </row>
    <row r="229" spans="1:7" s="8" customFormat="1" ht="12.75" x14ac:dyDescent="0.2">
      <c r="A229" s="11" t="s">
        <v>662</v>
      </c>
      <c r="B229" s="56" t="s">
        <v>773</v>
      </c>
      <c r="C229" s="14" t="s">
        <v>14</v>
      </c>
      <c r="D229" s="9" t="s">
        <v>15</v>
      </c>
      <c r="E229" s="15"/>
      <c r="F229" s="16">
        <f t="shared" si="83"/>
        <v>0</v>
      </c>
      <c r="G229" s="16">
        <f t="shared" si="84"/>
        <v>0</v>
      </c>
    </row>
    <row r="230" spans="1:7" s="8" customFormat="1" ht="12.75" x14ac:dyDescent="0.2">
      <c r="A230" s="11" t="s">
        <v>663</v>
      </c>
      <c r="B230" s="56" t="s">
        <v>774</v>
      </c>
      <c r="C230" s="14" t="s">
        <v>14</v>
      </c>
      <c r="D230" s="9" t="s">
        <v>15</v>
      </c>
      <c r="E230" s="15"/>
      <c r="F230" s="16">
        <f t="shared" si="83"/>
        <v>0</v>
      </c>
      <c r="G230" s="16">
        <f t="shared" si="84"/>
        <v>0</v>
      </c>
    </row>
    <row r="231" spans="1:7" s="8" customFormat="1" ht="12.75" x14ac:dyDescent="0.2">
      <c r="A231" s="11" t="s">
        <v>664</v>
      </c>
      <c r="B231" s="56" t="s">
        <v>775</v>
      </c>
      <c r="C231" s="14" t="s">
        <v>14</v>
      </c>
      <c r="D231" s="9" t="s">
        <v>15</v>
      </c>
      <c r="E231" s="15"/>
      <c r="F231" s="16">
        <f t="shared" si="83"/>
        <v>0</v>
      </c>
      <c r="G231" s="16">
        <f t="shared" si="84"/>
        <v>0</v>
      </c>
    </row>
    <row r="232" spans="1:7" s="8" customFormat="1" ht="12.75" x14ac:dyDescent="0.2">
      <c r="A232" s="11" t="s">
        <v>665</v>
      </c>
      <c r="B232" s="56" t="s">
        <v>776</v>
      </c>
      <c r="C232" s="14" t="s">
        <v>14</v>
      </c>
      <c r="D232" s="9" t="s">
        <v>15</v>
      </c>
      <c r="E232" s="15"/>
      <c r="F232" s="16">
        <f t="shared" si="83"/>
        <v>0</v>
      </c>
      <c r="G232" s="16">
        <f t="shared" si="84"/>
        <v>0</v>
      </c>
    </row>
    <row r="233" spans="1:7" s="8" customFormat="1" ht="25.5" x14ac:dyDescent="0.2">
      <c r="A233" s="11" t="s">
        <v>43</v>
      </c>
      <c r="B233" s="12" t="s">
        <v>137</v>
      </c>
      <c r="C233" s="14" t="s">
        <v>14</v>
      </c>
      <c r="D233" s="9" t="s">
        <v>15</v>
      </c>
      <c r="E233" s="18"/>
      <c r="F233" s="16">
        <f t="shared" ref="F233:F248" si="85">ROUND(E233*23%,2)</f>
        <v>0</v>
      </c>
      <c r="G233" s="16">
        <f t="shared" ref="G233:G248" si="86">ROUND(E233+F233,2)</f>
        <v>0</v>
      </c>
    </row>
    <row r="234" spans="1:7" s="8" customFormat="1" ht="12.75" x14ac:dyDescent="0.2">
      <c r="A234" s="11" t="s">
        <v>44</v>
      </c>
      <c r="B234" s="12" t="s">
        <v>138</v>
      </c>
      <c r="C234" s="14" t="s">
        <v>14</v>
      </c>
      <c r="D234" s="9" t="s">
        <v>15</v>
      </c>
      <c r="E234" s="18"/>
      <c r="F234" s="16">
        <f t="shared" si="85"/>
        <v>0</v>
      </c>
      <c r="G234" s="16">
        <f t="shared" si="86"/>
        <v>0</v>
      </c>
    </row>
    <row r="235" spans="1:7" s="8" customFormat="1" ht="12.75" x14ac:dyDescent="0.2">
      <c r="A235" s="11" t="s">
        <v>45</v>
      </c>
      <c r="B235" s="12" t="s">
        <v>620</v>
      </c>
      <c r="C235" s="14" t="s">
        <v>14</v>
      </c>
      <c r="D235" s="9" t="s">
        <v>15</v>
      </c>
      <c r="E235" s="18"/>
      <c r="F235" s="16">
        <f t="shared" si="85"/>
        <v>0</v>
      </c>
      <c r="G235" s="16">
        <f t="shared" si="86"/>
        <v>0</v>
      </c>
    </row>
    <row r="236" spans="1:7" s="8" customFormat="1" ht="12.75" x14ac:dyDescent="0.2">
      <c r="A236" s="11" t="s">
        <v>46</v>
      </c>
      <c r="B236" s="12" t="s">
        <v>666</v>
      </c>
      <c r="C236" s="14" t="s">
        <v>14</v>
      </c>
      <c r="D236" s="9" t="s">
        <v>15</v>
      </c>
      <c r="E236" s="69"/>
      <c r="F236" s="35">
        <f t="shared" ref="F236" si="87">ROUND(E236*23%,2)</f>
        <v>0</v>
      </c>
      <c r="G236" s="35">
        <f t="shared" ref="G236" si="88">ROUND(E236+F236,2)</f>
        <v>0</v>
      </c>
    </row>
    <row r="237" spans="1:7" s="17" customFormat="1" ht="12.75" x14ac:dyDescent="0.2">
      <c r="A237" s="11" t="s">
        <v>47</v>
      </c>
      <c r="B237" s="12" t="s">
        <v>139</v>
      </c>
      <c r="C237" s="14" t="s">
        <v>14</v>
      </c>
      <c r="D237" s="9" t="s">
        <v>15</v>
      </c>
      <c r="E237" s="18"/>
      <c r="F237" s="16">
        <f t="shared" si="85"/>
        <v>0</v>
      </c>
      <c r="G237" s="16">
        <f t="shared" si="86"/>
        <v>0</v>
      </c>
    </row>
    <row r="238" spans="1:7" s="8" customFormat="1" ht="12.75" x14ac:dyDescent="0.2">
      <c r="A238" s="11" t="s">
        <v>48</v>
      </c>
      <c r="B238" s="49" t="s">
        <v>124</v>
      </c>
      <c r="C238" s="14" t="s">
        <v>14</v>
      </c>
      <c r="D238" s="9" t="s">
        <v>12</v>
      </c>
      <c r="E238" s="35">
        <f>ROUND(SUM(E239:E244),2)</f>
        <v>0</v>
      </c>
      <c r="F238" s="35">
        <f>ROUND(SUM(F239:F244),2)</f>
        <v>0</v>
      </c>
      <c r="G238" s="35">
        <f>ROUND(SUM(G239:G244),2)</f>
        <v>0</v>
      </c>
    </row>
    <row r="239" spans="1:7" s="8" customFormat="1" ht="12.75" x14ac:dyDescent="0.2">
      <c r="A239" s="11" t="s">
        <v>149</v>
      </c>
      <c r="B239" s="12" t="s">
        <v>140</v>
      </c>
      <c r="C239" s="14" t="s">
        <v>14</v>
      </c>
      <c r="D239" s="9" t="s">
        <v>15</v>
      </c>
      <c r="E239" s="18"/>
      <c r="F239" s="16">
        <f t="shared" si="85"/>
        <v>0</v>
      </c>
      <c r="G239" s="16">
        <f t="shared" si="86"/>
        <v>0</v>
      </c>
    </row>
    <row r="240" spans="1:7" s="8" customFormat="1" ht="12.75" x14ac:dyDescent="0.2">
      <c r="A240" s="11" t="s">
        <v>150</v>
      </c>
      <c r="B240" s="12" t="s">
        <v>141</v>
      </c>
      <c r="C240" s="14" t="s">
        <v>14</v>
      </c>
      <c r="D240" s="9" t="s">
        <v>15</v>
      </c>
      <c r="E240" s="18"/>
      <c r="F240" s="16">
        <f t="shared" si="85"/>
        <v>0</v>
      </c>
      <c r="G240" s="16">
        <f t="shared" si="86"/>
        <v>0</v>
      </c>
    </row>
    <row r="241" spans="1:7" s="8" customFormat="1" ht="12.75" x14ac:dyDescent="0.2">
      <c r="A241" s="11" t="s">
        <v>151</v>
      </c>
      <c r="B241" s="12" t="s">
        <v>142</v>
      </c>
      <c r="C241" s="14" t="s">
        <v>14</v>
      </c>
      <c r="D241" s="9" t="s">
        <v>15</v>
      </c>
      <c r="E241" s="18"/>
      <c r="F241" s="16">
        <f t="shared" si="85"/>
        <v>0</v>
      </c>
      <c r="G241" s="16">
        <f t="shared" si="86"/>
        <v>0</v>
      </c>
    </row>
    <row r="242" spans="1:7" s="8" customFormat="1" ht="12.75" x14ac:dyDescent="0.2">
      <c r="A242" s="11" t="s">
        <v>152</v>
      </c>
      <c r="B242" s="12" t="s">
        <v>143</v>
      </c>
      <c r="C242" s="14" t="s">
        <v>14</v>
      </c>
      <c r="D242" s="9" t="s">
        <v>15</v>
      </c>
      <c r="E242" s="18"/>
      <c r="F242" s="16">
        <f t="shared" si="85"/>
        <v>0</v>
      </c>
      <c r="G242" s="16">
        <f t="shared" si="86"/>
        <v>0</v>
      </c>
    </row>
    <row r="243" spans="1:7" s="8" customFormat="1" ht="12.75" x14ac:dyDescent="0.2">
      <c r="A243" s="11" t="s">
        <v>153</v>
      </c>
      <c r="B243" s="12" t="s">
        <v>144</v>
      </c>
      <c r="C243" s="14" t="s">
        <v>14</v>
      </c>
      <c r="D243" s="9" t="s">
        <v>15</v>
      </c>
      <c r="E243" s="18"/>
      <c r="F243" s="16">
        <f t="shared" si="85"/>
        <v>0</v>
      </c>
      <c r="G243" s="16">
        <f t="shared" si="86"/>
        <v>0</v>
      </c>
    </row>
    <row r="244" spans="1:7" s="8" customFormat="1" ht="12.75" x14ac:dyDescent="0.2">
      <c r="A244" s="11" t="s">
        <v>154</v>
      </c>
      <c r="B244" s="12" t="s">
        <v>131</v>
      </c>
      <c r="C244" s="14" t="s">
        <v>14</v>
      </c>
      <c r="D244" s="9" t="s">
        <v>15</v>
      </c>
      <c r="E244" s="18"/>
      <c r="F244" s="16">
        <f t="shared" si="85"/>
        <v>0</v>
      </c>
      <c r="G244" s="16">
        <f t="shared" si="86"/>
        <v>0</v>
      </c>
    </row>
    <row r="245" spans="1:7" s="8" customFormat="1" ht="12.75" x14ac:dyDescent="0.2">
      <c r="A245" s="11" t="s">
        <v>49</v>
      </c>
      <c r="B245" s="49" t="s">
        <v>145</v>
      </c>
      <c r="C245" s="14" t="s">
        <v>14</v>
      </c>
      <c r="D245" s="9" t="s">
        <v>15</v>
      </c>
      <c r="E245" s="69"/>
      <c r="F245" s="16">
        <f t="shared" si="85"/>
        <v>0</v>
      </c>
      <c r="G245" s="16">
        <f t="shared" si="86"/>
        <v>0</v>
      </c>
    </row>
    <row r="246" spans="1:7" s="8" customFormat="1" ht="12.75" x14ac:dyDescent="0.2">
      <c r="A246" s="11" t="s">
        <v>50</v>
      </c>
      <c r="B246" s="49" t="s">
        <v>148</v>
      </c>
      <c r="C246" s="14" t="s">
        <v>14</v>
      </c>
      <c r="D246" s="9" t="s">
        <v>12</v>
      </c>
      <c r="E246" s="35">
        <f>ROUND(SUM(E247:E248),2)</f>
        <v>0</v>
      </c>
      <c r="F246" s="35">
        <f>ROUND(SUM(F247:F248),2)</f>
        <v>0</v>
      </c>
      <c r="G246" s="35">
        <f>ROUND(SUM(G247:G248),2)</f>
        <v>0</v>
      </c>
    </row>
    <row r="247" spans="1:7" s="8" customFormat="1" ht="12.75" x14ac:dyDescent="0.2">
      <c r="A247" s="11" t="s">
        <v>155</v>
      </c>
      <c r="B247" s="12" t="s">
        <v>146</v>
      </c>
      <c r="C247" s="14" t="s">
        <v>14</v>
      </c>
      <c r="D247" s="9" t="s">
        <v>15</v>
      </c>
      <c r="E247" s="18"/>
      <c r="F247" s="16">
        <f t="shared" si="85"/>
        <v>0</v>
      </c>
      <c r="G247" s="16">
        <f t="shared" si="86"/>
        <v>0</v>
      </c>
    </row>
    <row r="248" spans="1:7" s="8" customFormat="1" ht="12.75" x14ac:dyDescent="0.2">
      <c r="A248" s="11" t="s">
        <v>156</v>
      </c>
      <c r="B248" s="12" t="s">
        <v>147</v>
      </c>
      <c r="C248" s="14" t="s">
        <v>14</v>
      </c>
      <c r="D248" s="9" t="s">
        <v>15</v>
      </c>
      <c r="E248" s="18"/>
      <c r="F248" s="16">
        <f t="shared" si="85"/>
        <v>0</v>
      </c>
      <c r="G248" s="16">
        <f t="shared" si="86"/>
        <v>0</v>
      </c>
    </row>
    <row r="249" spans="1:7" s="8" customFormat="1" ht="12.75" x14ac:dyDescent="0.2">
      <c r="A249" s="36">
        <v>11</v>
      </c>
      <c r="B249" s="37" t="s">
        <v>107</v>
      </c>
      <c r="C249" s="38" t="s">
        <v>940</v>
      </c>
      <c r="D249" s="9" t="s">
        <v>12</v>
      </c>
      <c r="E249" s="35">
        <f>ROUND(E250+E321+E335+E343+E361+E362+E363+E364+E365,2)</f>
        <v>0</v>
      </c>
      <c r="F249" s="35">
        <f>ROUND(F250+F321+F335+F343+F361+F362+F363+F364+F365,2)</f>
        <v>0</v>
      </c>
      <c r="G249" s="35">
        <f>ROUND(G250+G321+G335+G343+G361+G362+G363+G364+G365,2)</f>
        <v>0</v>
      </c>
    </row>
    <row r="250" spans="1:7" s="8" customFormat="1" ht="12.75" x14ac:dyDescent="0.2">
      <c r="A250" s="19" t="s">
        <v>269</v>
      </c>
      <c r="B250" s="49" t="s">
        <v>395</v>
      </c>
      <c r="C250" s="14" t="s">
        <v>14</v>
      </c>
      <c r="D250" s="9" t="s">
        <v>12</v>
      </c>
      <c r="E250" s="35">
        <f>ROUND(E251+E269+E288+E301+E302+E309+E319+E320,2)</f>
        <v>0</v>
      </c>
      <c r="F250" s="35">
        <f>ROUND(F251+F269+F288+F301+F302+F309+F319+F320,2)</f>
        <v>0</v>
      </c>
      <c r="G250" s="35">
        <f>ROUND(G251+G269+G288+G301+G302+G309+G319+G320,2)</f>
        <v>0</v>
      </c>
    </row>
    <row r="251" spans="1:7" s="8" customFormat="1" ht="12.75" x14ac:dyDescent="0.2">
      <c r="A251" s="19" t="s">
        <v>270</v>
      </c>
      <c r="B251" s="49" t="s">
        <v>132</v>
      </c>
      <c r="C251" s="14" t="s">
        <v>14</v>
      </c>
      <c r="D251" s="9" t="s">
        <v>12</v>
      </c>
      <c r="E251" s="35">
        <f>ROUND(SUM(E252+E260+E268),2)</f>
        <v>0</v>
      </c>
      <c r="F251" s="35">
        <f>ROUND(SUM(F252+F260+F268),2)</f>
        <v>0</v>
      </c>
      <c r="G251" s="35">
        <f>ROUND(SUM(G252+G260+G268),2)</f>
        <v>0</v>
      </c>
    </row>
    <row r="252" spans="1:7" s="8" customFormat="1" ht="12.75" x14ac:dyDescent="0.2">
      <c r="A252" s="19" t="s">
        <v>458</v>
      </c>
      <c r="B252" s="49" t="s">
        <v>212</v>
      </c>
      <c r="C252" s="14" t="s">
        <v>14</v>
      </c>
      <c r="D252" s="9" t="s">
        <v>12</v>
      </c>
      <c r="E252" s="35">
        <f>ROUND(SUM(E253:E259),2)</f>
        <v>0</v>
      </c>
      <c r="F252" s="35">
        <f>ROUND(SUM(F253:F259),2)</f>
        <v>0</v>
      </c>
      <c r="G252" s="35">
        <f>ROUND(SUM(G253:G259),2)</f>
        <v>0</v>
      </c>
    </row>
    <row r="253" spans="1:7" s="8" customFormat="1" ht="12.75" x14ac:dyDescent="0.2">
      <c r="A253" s="19" t="s">
        <v>581</v>
      </c>
      <c r="B253" s="56" t="s">
        <v>667</v>
      </c>
      <c r="C253" s="14" t="s">
        <v>14</v>
      </c>
      <c r="D253" s="9" t="s">
        <v>15</v>
      </c>
      <c r="E253" s="15"/>
      <c r="F253" s="16">
        <f t="shared" ref="F253" si="89">ROUND(E253*23%,2)</f>
        <v>0</v>
      </c>
      <c r="G253" s="16">
        <f t="shared" ref="G253" si="90">ROUND(E253+F253,2)</f>
        <v>0</v>
      </c>
    </row>
    <row r="254" spans="1:7" s="8" customFormat="1" ht="12.75" x14ac:dyDescent="0.2">
      <c r="A254" s="19" t="s">
        <v>582</v>
      </c>
      <c r="B254" s="56" t="s">
        <v>897</v>
      </c>
      <c r="C254" s="14" t="s">
        <v>14</v>
      </c>
      <c r="D254" s="9" t="s">
        <v>15</v>
      </c>
      <c r="E254" s="15"/>
      <c r="F254" s="16">
        <f t="shared" ref="F254:F259" si="91">ROUND(E254*23%,2)</f>
        <v>0</v>
      </c>
      <c r="G254" s="16">
        <f t="shared" ref="G254:G259" si="92">ROUND(E254+F254,2)</f>
        <v>0</v>
      </c>
    </row>
    <row r="255" spans="1:7" s="8" customFormat="1" ht="12.75" x14ac:dyDescent="0.2">
      <c r="A255" s="19" t="s">
        <v>583</v>
      </c>
      <c r="B255" s="56" t="s">
        <v>668</v>
      </c>
      <c r="C255" s="14" t="s">
        <v>14</v>
      </c>
      <c r="D255" s="9" t="s">
        <v>15</v>
      </c>
      <c r="E255" s="15"/>
      <c r="F255" s="16">
        <f t="shared" si="91"/>
        <v>0</v>
      </c>
      <c r="G255" s="16">
        <f t="shared" si="92"/>
        <v>0</v>
      </c>
    </row>
    <row r="256" spans="1:7" s="8" customFormat="1" ht="12.75" x14ac:dyDescent="0.2">
      <c r="A256" s="19" t="s">
        <v>584</v>
      </c>
      <c r="B256" s="56" t="s">
        <v>669</v>
      </c>
      <c r="C256" s="14" t="s">
        <v>14</v>
      </c>
      <c r="D256" s="9" t="s">
        <v>15</v>
      </c>
      <c r="E256" s="15"/>
      <c r="F256" s="16">
        <f t="shared" si="91"/>
        <v>0</v>
      </c>
      <c r="G256" s="16">
        <f t="shared" si="92"/>
        <v>0</v>
      </c>
    </row>
    <row r="257" spans="1:7" s="8" customFormat="1" ht="12.75" x14ac:dyDescent="0.2">
      <c r="A257" s="19" t="s">
        <v>673</v>
      </c>
      <c r="B257" s="56" t="s">
        <v>670</v>
      </c>
      <c r="C257" s="14" t="s">
        <v>14</v>
      </c>
      <c r="D257" s="9" t="s">
        <v>15</v>
      </c>
      <c r="E257" s="15"/>
      <c r="F257" s="16">
        <f t="shared" si="91"/>
        <v>0</v>
      </c>
      <c r="G257" s="16">
        <f t="shared" si="92"/>
        <v>0</v>
      </c>
    </row>
    <row r="258" spans="1:7" s="8" customFormat="1" ht="12.75" x14ac:dyDescent="0.2">
      <c r="A258" s="19" t="s">
        <v>674</v>
      </c>
      <c r="B258" s="56" t="s">
        <v>671</v>
      </c>
      <c r="C258" s="14" t="s">
        <v>14</v>
      </c>
      <c r="D258" s="9" t="s">
        <v>15</v>
      </c>
      <c r="E258" s="15"/>
      <c r="F258" s="16">
        <f t="shared" si="91"/>
        <v>0</v>
      </c>
      <c r="G258" s="16">
        <f t="shared" si="92"/>
        <v>0</v>
      </c>
    </row>
    <row r="259" spans="1:7" s="8" customFormat="1" ht="12.75" x14ac:dyDescent="0.2">
      <c r="A259" s="19" t="s">
        <v>675</v>
      </c>
      <c r="B259" s="56" t="s">
        <v>672</v>
      </c>
      <c r="C259" s="14" t="s">
        <v>14</v>
      </c>
      <c r="D259" s="9" t="s">
        <v>15</v>
      </c>
      <c r="E259" s="15"/>
      <c r="F259" s="16">
        <f t="shared" si="91"/>
        <v>0</v>
      </c>
      <c r="G259" s="16">
        <f t="shared" si="92"/>
        <v>0</v>
      </c>
    </row>
    <row r="260" spans="1:7" s="8" customFormat="1" ht="12.75" x14ac:dyDescent="0.2">
      <c r="A260" s="58" t="s">
        <v>459</v>
      </c>
      <c r="B260" s="49" t="s">
        <v>213</v>
      </c>
      <c r="C260" s="14" t="s">
        <v>14</v>
      </c>
      <c r="D260" s="9" t="s">
        <v>12</v>
      </c>
      <c r="E260" s="35">
        <f>ROUND(SUM(E261:E267),2)</f>
        <v>0</v>
      </c>
      <c r="F260" s="35">
        <f>ROUND(SUM(F261:F267),2)</f>
        <v>0</v>
      </c>
      <c r="G260" s="35">
        <f>ROUND(SUM(G261:G267),2)</f>
        <v>0</v>
      </c>
    </row>
    <row r="261" spans="1:7" s="8" customFormat="1" ht="12.75" x14ac:dyDescent="0.2">
      <c r="A261" s="58" t="s">
        <v>676</v>
      </c>
      <c r="B261" s="56" t="s">
        <v>682</v>
      </c>
      <c r="C261" s="14" t="s">
        <v>14</v>
      </c>
      <c r="D261" s="9" t="s">
        <v>15</v>
      </c>
      <c r="E261" s="15"/>
      <c r="F261" s="16">
        <f t="shared" ref="F261:F267" si="93">ROUND(E261*23%,2)</f>
        <v>0</v>
      </c>
      <c r="G261" s="16">
        <f t="shared" ref="G261:G267" si="94">ROUND(E261+F261,2)</f>
        <v>0</v>
      </c>
    </row>
    <row r="262" spans="1:7" s="8" customFormat="1" ht="12.75" x14ac:dyDescent="0.2">
      <c r="A262" s="58" t="s">
        <v>677</v>
      </c>
      <c r="B262" s="56" t="s">
        <v>683</v>
      </c>
      <c r="C262" s="14" t="s">
        <v>14</v>
      </c>
      <c r="D262" s="9" t="s">
        <v>15</v>
      </c>
      <c r="E262" s="15"/>
      <c r="F262" s="16">
        <f t="shared" si="93"/>
        <v>0</v>
      </c>
      <c r="G262" s="16">
        <f t="shared" si="94"/>
        <v>0</v>
      </c>
    </row>
    <row r="263" spans="1:7" s="8" customFormat="1" ht="12.75" x14ac:dyDescent="0.2">
      <c r="A263" s="58" t="s">
        <v>678</v>
      </c>
      <c r="B263" s="56" t="s">
        <v>684</v>
      </c>
      <c r="C263" s="14" t="s">
        <v>14</v>
      </c>
      <c r="D263" s="9" t="s">
        <v>15</v>
      </c>
      <c r="E263" s="15"/>
      <c r="F263" s="16">
        <f t="shared" si="93"/>
        <v>0</v>
      </c>
      <c r="G263" s="16">
        <f t="shared" si="94"/>
        <v>0</v>
      </c>
    </row>
    <row r="264" spans="1:7" s="8" customFormat="1" ht="12.75" x14ac:dyDescent="0.2">
      <c r="A264" s="58" t="s">
        <v>679</v>
      </c>
      <c r="B264" s="56" t="s">
        <v>685</v>
      </c>
      <c r="C264" s="14" t="s">
        <v>14</v>
      </c>
      <c r="D264" s="9" t="s">
        <v>15</v>
      </c>
      <c r="E264" s="15"/>
      <c r="F264" s="16">
        <f t="shared" si="93"/>
        <v>0</v>
      </c>
      <c r="G264" s="16">
        <f t="shared" si="94"/>
        <v>0</v>
      </c>
    </row>
    <row r="265" spans="1:7" s="8" customFormat="1" ht="12.75" x14ac:dyDescent="0.2">
      <c r="A265" s="58" t="s">
        <v>680</v>
      </c>
      <c r="B265" s="56" t="s">
        <v>686</v>
      </c>
      <c r="C265" s="14" t="s">
        <v>14</v>
      </c>
      <c r="D265" s="9" t="s">
        <v>15</v>
      </c>
      <c r="E265" s="15"/>
      <c r="F265" s="16">
        <f t="shared" si="93"/>
        <v>0</v>
      </c>
      <c r="G265" s="16">
        <f t="shared" si="94"/>
        <v>0</v>
      </c>
    </row>
    <row r="266" spans="1:7" s="8" customFormat="1" ht="25.5" x14ac:dyDescent="0.2">
      <c r="A266" s="58" t="s">
        <v>681</v>
      </c>
      <c r="B266" s="56" t="s">
        <v>687</v>
      </c>
      <c r="C266" s="14" t="s">
        <v>14</v>
      </c>
      <c r="D266" s="9" t="s">
        <v>15</v>
      </c>
      <c r="E266" s="15"/>
      <c r="F266" s="16">
        <f t="shared" si="93"/>
        <v>0</v>
      </c>
      <c r="G266" s="16">
        <f t="shared" si="94"/>
        <v>0</v>
      </c>
    </row>
    <row r="267" spans="1:7" s="8" customFormat="1" ht="12.75" x14ac:dyDescent="0.2">
      <c r="A267" s="58" t="s">
        <v>689</v>
      </c>
      <c r="B267" s="56" t="s">
        <v>688</v>
      </c>
      <c r="C267" s="14" t="s">
        <v>14</v>
      </c>
      <c r="D267" s="9" t="s">
        <v>15</v>
      </c>
      <c r="E267" s="15"/>
      <c r="F267" s="16">
        <f t="shared" si="93"/>
        <v>0</v>
      </c>
      <c r="G267" s="16">
        <f t="shared" si="94"/>
        <v>0</v>
      </c>
    </row>
    <row r="268" spans="1:7" s="8" customFormat="1" ht="12.75" x14ac:dyDescent="0.2">
      <c r="A268" s="19" t="s">
        <v>460</v>
      </c>
      <c r="B268" s="49" t="s">
        <v>214</v>
      </c>
      <c r="C268" s="14" t="s">
        <v>14</v>
      </c>
      <c r="D268" s="9" t="s">
        <v>15</v>
      </c>
      <c r="E268" s="18"/>
      <c r="F268" s="16">
        <f t="shared" ref="F268:F356" si="95">ROUND(E268*23%,2)</f>
        <v>0</v>
      </c>
      <c r="G268" s="16">
        <f t="shared" ref="G268:G356" si="96">ROUND(E268+F268,2)</f>
        <v>0</v>
      </c>
    </row>
    <row r="269" spans="1:7" s="8" customFormat="1" ht="12.75" x14ac:dyDescent="0.2">
      <c r="A269" s="19" t="s">
        <v>372</v>
      </c>
      <c r="B269" s="49" t="s">
        <v>232</v>
      </c>
      <c r="C269" s="14" t="s">
        <v>14</v>
      </c>
      <c r="D269" s="9" t="s">
        <v>12</v>
      </c>
      <c r="E269" s="35">
        <f>ROUND(SUM(E283:E287)+E270+E271,2)</f>
        <v>0</v>
      </c>
      <c r="F269" s="35">
        <f>ROUND(SUM(F283:F287)+F270+F271,2)</f>
        <v>0</v>
      </c>
      <c r="G269" s="35">
        <f>ROUND(SUM(G283:G287)+G270+G271,2)</f>
        <v>0</v>
      </c>
    </row>
    <row r="270" spans="1:7" s="8" customFormat="1" ht="12.75" x14ac:dyDescent="0.2">
      <c r="A270" s="19" t="s">
        <v>461</v>
      </c>
      <c r="B270" s="12" t="s">
        <v>157</v>
      </c>
      <c r="C270" s="14" t="s">
        <v>14</v>
      </c>
      <c r="D270" s="9" t="s">
        <v>15</v>
      </c>
      <c r="E270" s="18"/>
      <c r="F270" s="16">
        <f t="shared" si="95"/>
        <v>0</v>
      </c>
      <c r="G270" s="16">
        <f t="shared" si="96"/>
        <v>0</v>
      </c>
    </row>
    <row r="271" spans="1:7" s="8" customFormat="1" ht="12.75" x14ac:dyDescent="0.2">
      <c r="A271" s="19" t="s">
        <v>467</v>
      </c>
      <c r="B271" s="49" t="s">
        <v>226</v>
      </c>
      <c r="C271" s="14" t="s">
        <v>14</v>
      </c>
      <c r="D271" s="9" t="s">
        <v>12</v>
      </c>
      <c r="E271" s="35">
        <f>ROUND(SUM(E272:E282),2)</f>
        <v>0</v>
      </c>
      <c r="F271" s="35">
        <f>ROUND(SUM(F272:F282),2)</f>
        <v>0</v>
      </c>
      <c r="G271" s="35">
        <f>ROUND(SUM(G272:G282),2)</f>
        <v>0</v>
      </c>
    </row>
    <row r="272" spans="1:7" s="8" customFormat="1" ht="12.75" x14ac:dyDescent="0.2">
      <c r="A272" s="19" t="s">
        <v>473</v>
      </c>
      <c r="B272" s="12" t="s">
        <v>215</v>
      </c>
      <c r="C272" s="14" t="s">
        <v>14</v>
      </c>
      <c r="D272" s="9" t="s">
        <v>15</v>
      </c>
      <c r="E272" s="18"/>
      <c r="F272" s="16">
        <f t="shared" si="95"/>
        <v>0</v>
      </c>
      <c r="G272" s="16">
        <f t="shared" si="96"/>
        <v>0</v>
      </c>
    </row>
    <row r="273" spans="1:7" s="8" customFormat="1" ht="12.75" x14ac:dyDescent="0.2">
      <c r="A273" s="19" t="s">
        <v>474</v>
      </c>
      <c r="B273" s="12" t="s">
        <v>216</v>
      </c>
      <c r="C273" s="14" t="s">
        <v>14</v>
      </c>
      <c r="D273" s="9" t="s">
        <v>15</v>
      </c>
      <c r="E273" s="18"/>
      <c r="F273" s="16">
        <f t="shared" si="95"/>
        <v>0</v>
      </c>
      <c r="G273" s="16">
        <f t="shared" si="96"/>
        <v>0</v>
      </c>
    </row>
    <row r="274" spans="1:7" s="8" customFormat="1" ht="12.75" x14ac:dyDescent="0.2">
      <c r="A274" s="19" t="s">
        <v>475</v>
      </c>
      <c r="B274" s="12" t="s">
        <v>217</v>
      </c>
      <c r="C274" s="14" t="s">
        <v>14</v>
      </c>
      <c r="D274" s="9" t="s">
        <v>15</v>
      </c>
      <c r="E274" s="18"/>
      <c r="F274" s="16">
        <f t="shared" si="95"/>
        <v>0</v>
      </c>
      <c r="G274" s="16">
        <f t="shared" si="96"/>
        <v>0</v>
      </c>
    </row>
    <row r="275" spans="1:7" s="8" customFormat="1" ht="12.75" x14ac:dyDescent="0.2">
      <c r="A275" s="19" t="s">
        <v>476</v>
      </c>
      <c r="B275" s="12" t="s">
        <v>218</v>
      </c>
      <c r="C275" s="14" t="s">
        <v>14</v>
      </c>
      <c r="D275" s="9" t="s">
        <v>15</v>
      </c>
      <c r="E275" s="18"/>
      <c r="F275" s="16">
        <f t="shared" si="95"/>
        <v>0</v>
      </c>
      <c r="G275" s="16">
        <f t="shared" si="96"/>
        <v>0</v>
      </c>
    </row>
    <row r="276" spans="1:7" s="8" customFormat="1" ht="12.75" x14ac:dyDescent="0.2">
      <c r="A276" s="19" t="s">
        <v>477</v>
      </c>
      <c r="B276" s="12" t="s">
        <v>219</v>
      </c>
      <c r="C276" s="14" t="s">
        <v>14</v>
      </c>
      <c r="D276" s="9" t="s">
        <v>15</v>
      </c>
      <c r="E276" s="18"/>
      <c r="F276" s="16">
        <f t="shared" si="95"/>
        <v>0</v>
      </c>
      <c r="G276" s="16">
        <f t="shared" si="96"/>
        <v>0</v>
      </c>
    </row>
    <row r="277" spans="1:7" s="8" customFormat="1" ht="12.75" x14ac:dyDescent="0.2">
      <c r="A277" s="19" t="s">
        <v>478</v>
      </c>
      <c r="B277" s="12" t="s">
        <v>220</v>
      </c>
      <c r="C277" s="14" t="s">
        <v>14</v>
      </c>
      <c r="D277" s="9" t="s">
        <v>15</v>
      </c>
      <c r="E277" s="18"/>
      <c r="F277" s="16">
        <f t="shared" si="95"/>
        <v>0</v>
      </c>
      <c r="G277" s="16">
        <f t="shared" si="96"/>
        <v>0</v>
      </c>
    </row>
    <row r="278" spans="1:7" s="8" customFormat="1" ht="12.75" x14ac:dyDescent="0.2">
      <c r="A278" s="19" t="s">
        <v>479</v>
      </c>
      <c r="B278" s="12" t="s">
        <v>221</v>
      </c>
      <c r="C278" s="14" t="s">
        <v>14</v>
      </c>
      <c r="D278" s="9" t="s">
        <v>15</v>
      </c>
      <c r="E278" s="18"/>
      <c r="F278" s="16">
        <f t="shared" si="95"/>
        <v>0</v>
      </c>
      <c r="G278" s="16">
        <f t="shared" si="96"/>
        <v>0</v>
      </c>
    </row>
    <row r="279" spans="1:7" s="8" customFormat="1" ht="12.75" x14ac:dyDescent="0.2">
      <c r="A279" s="19" t="s">
        <v>480</v>
      </c>
      <c r="B279" s="12" t="s">
        <v>222</v>
      </c>
      <c r="C279" s="14" t="s">
        <v>14</v>
      </c>
      <c r="D279" s="9" t="s">
        <v>15</v>
      </c>
      <c r="E279" s="18"/>
      <c r="F279" s="16">
        <f t="shared" si="95"/>
        <v>0</v>
      </c>
      <c r="G279" s="16">
        <f t="shared" si="96"/>
        <v>0</v>
      </c>
    </row>
    <row r="280" spans="1:7" s="8" customFormat="1" ht="12.75" x14ac:dyDescent="0.2">
      <c r="A280" s="19" t="s">
        <v>481</v>
      </c>
      <c r="B280" s="12" t="s">
        <v>223</v>
      </c>
      <c r="C280" s="14" t="s">
        <v>14</v>
      </c>
      <c r="D280" s="9" t="s">
        <v>15</v>
      </c>
      <c r="E280" s="18"/>
      <c r="F280" s="16">
        <f t="shared" si="95"/>
        <v>0</v>
      </c>
      <c r="G280" s="16">
        <f t="shared" si="96"/>
        <v>0</v>
      </c>
    </row>
    <row r="281" spans="1:7" s="8" customFormat="1" ht="12.75" x14ac:dyDescent="0.2">
      <c r="A281" s="19" t="s">
        <v>482</v>
      </c>
      <c r="B281" s="12" t="s">
        <v>224</v>
      </c>
      <c r="C281" s="14" t="s">
        <v>14</v>
      </c>
      <c r="D281" s="9" t="s">
        <v>15</v>
      </c>
      <c r="E281" s="18"/>
      <c r="F281" s="16">
        <f t="shared" si="95"/>
        <v>0</v>
      </c>
      <c r="G281" s="16">
        <f t="shared" si="96"/>
        <v>0</v>
      </c>
    </row>
    <row r="282" spans="1:7" s="8" customFormat="1" ht="16.5" customHeight="1" x14ac:dyDescent="0.2">
      <c r="A282" s="19" t="s">
        <v>483</v>
      </c>
      <c r="B282" s="12" t="s">
        <v>225</v>
      </c>
      <c r="C282" s="14" t="s">
        <v>14</v>
      </c>
      <c r="D282" s="9" t="s">
        <v>15</v>
      </c>
      <c r="E282" s="18"/>
      <c r="F282" s="16">
        <f t="shared" si="95"/>
        <v>0</v>
      </c>
      <c r="G282" s="16">
        <f t="shared" si="96"/>
        <v>0</v>
      </c>
    </row>
    <row r="283" spans="1:7" s="8" customFormat="1" ht="12.75" x14ac:dyDescent="0.2">
      <c r="A283" s="19" t="s">
        <v>468</v>
      </c>
      <c r="B283" s="12" t="s">
        <v>227</v>
      </c>
      <c r="C283" s="14" t="s">
        <v>14</v>
      </c>
      <c r="D283" s="9" t="s">
        <v>15</v>
      </c>
      <c r="E283" s="18"/>
      <c r="F283" s="16">
        <f t="shared" si="95"/>
        <v>0</v>
      </c>
      <c r="G283" s="16">
        <f t="shared" si="96"/>
        <v>0</v>
      </c>
    </row>
    <row r="284" spans="1:7" s="8" customFormat="1" ht="12.75" x14ac:dyDescent="0.2">
      <c r="A284" s="19" t="s">
        <v>469</v>
      </c>
      <c r="B284" s="12" t="s">
        <v>228</v>
      </c>
      <c r="C284" s="14" t="s">
        <v>14</v>
      </c>
      <c r="D284" s="9" t="s">
        <v>15</v>
      </c>
      <c r="E284" s="18"/>
      <c r="F284" s="16">
        <f t="shared" si="95"/>
        <v>0</v>
      </c>
      <c r="G284" s="16">
        <f t="shared" si="96"/>
        <v>0</v>
      </c>
    </row>
    <row r="285" spans="1:7" s="8" customFormat="1" ht="12.75" x14ac:dyDescent="0.2">
      <c r="A285" s="19" t="s">
        <v>470</v>
      </c>
      <c r="B285" s="12" t="s">
        <v>229</v>
      </c>
      <c r="C285" s="14" t="s">
        <v>14</v>
      </c>
      <c r="D285" s="9" t="s">
        <v>15</v>
      </c>
      <c r="E285" s="18"/>
      <c r="F285" s="16">
        <f t="shared" si="95"/>
        <v>0</v>
      </c>
      <c r="G285" s="16">
        <f t="shared" si="96"/>
        <v>0</v>
      </c>
    </row>
    <row r="286" spans="1:7" s="8" customFormat="1" ht="12.75" x14ac:dyDescent="0.2">
      <c r="A286" s="19" t="s">
        <v>471</v>
      </c>
      <c r="B286" s="12" t="s">
        <v>230</v>
      </c>
      <c r="C286" s="14" t="s">
        <v>14</v>
      </c>
      <c r="D286" s="9" t="s">
        <v>15</v>
      </c>
      <c r="E286" s="18"/>
      <c r="F286" s="16">
        <f t="shared" si="95"/>
        <v>0</v>
      </c>
      <c r="G286" s="16">
        <f t="shared" si="96"/>
        <v>0</v>
      </c>
    </row>
    <row r="287" spans="1:7" s="8" customFormat="1" ht="12.75" x14ac:dyDescent="0.2">
      <c r="A287" s="19" t="s">
        <v>472</v>
      </c>
      <c r="B287" s="12" t="s">
        <v>231</v>
      </c>
      <c r="C287" s="14" t="s">
        <v>14</v>
      </c>
      <c r="D287" s="9" t="s">
        <v>15</v>
      </c>
      <c r="E287" s="18"/>
      <c r="F287" s="16">
        <f t="shared" si="95"/>
        <v>0</v>
      </c>
      <c r="G287" s="16">
        <f t="shared" si="96"/>
        <v>0</v>
      </c>
    </row>
    <row r="288" spans="1:7" s="8" customFormat="1" ht="12.75" x14ac:dyDescent="0.2">
      <c r="A288" s="57" t="s">
        <v>373</v>
      </c>
      <c r="B288" s="49" t="s">
        <v>233</v>
      </c>
      <c r="C288" s="14" t="s">
        <v>14</v>
      </c>
      <c r="D288" s="9" t="s">
        <v>12</v>
      </c>
      <c r="E288" s="35">
        <f>ROUND(SUM(E299:E300)+E289,2)</f>
        <v>0</v>
      </c>
      <c r="F288" s="35">
        <f>ROUND(SUM(F299:F300)+F289,2)</f>
        <v>0</v>
      </c>
      <c r="G288" s="35">
        <f>ROUND(SUM(G299:G300)+G289,2)</f>
        <v>0</v>
      </c>
    </row>
    <row r="289" spans="1:7" s="8" customFormat="1" ht="12.75" x14ac:dyDescent="0.2">
      <c r="A289" s="57" t="s">
        <v>585</v>
      </c>
      <c r="B289" s="61" t="s">
        <v>690</v>
      </c>
      <c r="C289" s="14" t="s">
        <v>14</v>
      </c>
      <c r="D289" s="9" t="s">
        <v>12</v>
      </c>
      <c r="E289" s="35">
        <f>ROUND(SUM(E290:E298),2)</f>
        <v>0</v>
      </c>
      <c r="F289" s="35">
        <f>ROUND(SUM(F290:F298),2)</f>
        <v>0</v>
      </c>
      <c r="G289" s="35">
        <f>ROUND(SUM(G290:G298),2)</f>
        <v>0</v>
      </c>
    </row>
    <row r="290" spans="1:7" s="8" customFormat="1" ht="12.75" x14ac:dyDescent="0.2">
      <c r="A290" s="58" t="s">
        <v>721</v>
      </c>
      <c r="B290" s="56" t="s">
        <v>730</v>
      </c>
      <c r="C290" s="14" t="s">
        <v>14</v>
      </c>
      <c r="D290" s="9" t="s">
        <v>15</v>
      </c>
      <c r="E290" s="15"/>
      <c r="F290" s="16">
        <f t="shared" ref="F290:F298" si="97">ROUND(E290*23%,2)</f>
        <v>0</v>
      </c>
      <c r="G290" s="16">
        <f t="shared" ref="G290:G298" si="98">ROUND(E290+F290,2)</f>
        <v>0</v>
      </c>
    </row>
    <row r="291" spans="1:7" s="8" customFormat="1" ht="12.75" x14ac:dyDescent="0.2">
      <c r="A291" s="58" t="s">
        <v>722</v>
      </c>
      <c r="B291" s="56" t="s">
        <v>731</v>
      </c>
      <c r="C291" s="14" t="s">
        <v>14</v>
      </c>
      <c r="D291" s="9" t="s">
        <v>15</v>
      </c>
      <c r="E291" s="15"/>
      <c r="F291" s="16">
        <f t="shared" si="97"/>
        <v>0</v>
      </c>
      <c r="G291" s="16">
        <f t="shared" si="98"/>
        <v>0</v>
      </c>
    </row>
    <row r="292" spans="1:7" s="8" customFormat="1" ht="12.75" x14ac:dyDescent="0.2">
      <c r="A292" s="58" t="s">
        <v>723</v>
      </c>
      <c r="B292" s="56" t="s">
        <v>732</v>
      </c>
      <c r="C292" s="14" t="s">
        <v>14</v>
      </c>
      <c r="D292" s="9" t="s">
        <v>15</v>
      </c>
      <c r="E292" s="15"/>
      <c r="F292" s="16">
        <f t="shared" si="97"/>
        <v>0</v>
      </c>
      <c r="G292" s="16">
        <f t="shared" si="98"/>
        <v>0</v>
      </c>
    </row>
    <row r="293" spans="1:7" s="8" customFormat="1" ht="12.75" x14ac:dyDescent="0.2">
      <c r="A293" s="58" t="s">
        <v>724</v>
      </c>
      <c r="B293" s="56" t="s">
        <v>733</v>
      </c>
      <c r="C293" s="14" t="s">
        <v>14</v>
      </c>
      <c r="D293" s="9" t="s">
        <v>15</v>
      </c>
      <c r="E293" s="15"/>
      <c r="F293" s="16">
        <f t="shared" si="97"/>
        <v>0</v>
      </c>
      <c r="G293" s="16">
        <f t="shared" si="98"/>
        <v>0</v>
      </c>
    </row>
    <row r="294" spans="1:7" s="8" customFormat="1" ht="12.75" x14ac:dyDescent="0.2">
      <c r="A294" s="58" t="s">
        <v>725</v>
      </c>
      <c r="B294" s="56" t="s">
        <v>734</v>
      </c>
      <c r="C294" s="14" t="s">
        <v>14</v>
      </c>
      <c r="D294" s="9" t="s">
        <v>15</v>
      </c>
      <c r="E294" s="15"/>
      <c r="F294" s="16">
        <f t="shared" si="97"/>
        <v>0</v>
      </c>
      <c r="G294" s="16">
        <f t="shared" si="98"/>
        <v>0</v>
      </c>
    </row>
    <row r="295" spans="1:7" s="8" customFormat="1" ht="12.75" x14ac:dyDescent="0.2">
      <c r="A295" s="58" t="s">
        <v>726</v>
      </c>
      <c r="B295" s="56" t="s">
        <v>735</v>
      </c>
      <c r="C295" s="14" t="s">
        <v>14</v>
      </c>
      <c r="D295" s="9" t="s">
        <v>15</v>
      </c>
      <c r="E295" s="15"/>
      <c r="F295" s="16">
        <f t="shared" si="97"/>
        <v>0</v>
      </c>
      <c r="G295" s="16">
        <f t="shared" si="98"/>
        <v>0</v>
      </c>
    </row>
    <row r="296" spans="1:7" s="8" customFormat="1" ht="12.75" x14ac:dyDescent="0.2">
      <c r="A296" s="58" t="s">
        <v>727</v>
      </c>
      <c r="B296" s="56" t="s">
        <v>736</v>
      </c>
      <c r="C296" s="14" t="s">
        <v>14</v>
      </c>
      <c r="D296" s="9" t="s">
        <v>15</v>
      </c>
      <c r="E296" s="15"/>
      <c r="F296" s="16">
        <f t="shared" si="97"/>
        <v>0</v>
      </c>
      <c r="G296" s="16">
        <f t="shared" si="98"/>
        <v>0</v>
      </c>
    </row>
    <row r="297" spans="1:7" s="8" customFormat="1" ht="25.5" x14ac:dyDescent="0.2">
      <c r="A297" s="58" t="s">
        <v>728</v>
      </c>
      <c r="B297" s="56" t="s">
        <v>737</v>
      </c>
      <c r="C297" s="14" t="s">
        <v>14</v>
      </c>
      <c r="D297" s="9" t="s">
        <v>15</v>
      </c>
      <c r="E297" s="15"/>
      <c r="F297" s="16">
        <f t="shared" si="97"/>
        <v>0</v>
      </c>
      <c r="G297" s="16">
        <f t="shared" si="98"/>
        <v>0</v>
      </c>
    </row>
    <row r="298" spans="1:7" s="8" customFormat="1" ht="12.75" x14ac:dyDescent="0.2">
      <c r="A298" s="58" t="s">
        <v>729</v>
      </c>
      <c r="B298" s="56" t="s">
        <v>738</v>
      </c>
      <c r="C298" s="14" t="s">
        <v>14</v>
      </c>
      <c r="D298" s="9" t="s">
        <v>15</v>
      </c>
      <c r="E298" s="15"/>
      <c r="F298" s="16">
        <f t="shared" si="97"/>
        <v>0</v>
      </c>
      <c r="G298" s="16">
        <f t="shared" si="98"/>
        <v>0</v>
      </c>
    </row>
    <row r="299" spans="1:7" s="8" customFormat="1" ht="25.5" x14ac:dyDescent="0.2">
      <c r="A299" s="58" t="s">
        <v>586</v>
      </c>
      <c r="B299" s="56" t="s">
        <v>691</v>
      </c>
      <c r="C299" s="14" t="s">
        <v>14</v>
      </c>
      <c r="D299" s="9" t="s">
        <v>15</v>
      </c>
      <c r="E299" s="15"/>
      <c r="F299" s="16">
        <f t="shared" ref="F299:F300" si="99">ROUND(E299*23%,2)</f>
        <v>0</v>
      </c>
      <c r="G299" s="16">
        <f t="shared" ref="G299:G300" si="100">ROUND(E299+F299,2)</f>
        <v>0</v>
      </c>
    </row>
    <row r="300" spans="1:7" s="8" customFormat="1" ht="12.75" x14ac:dyDescent="0.2">
      <c r="A300" s="58" t="s">
        <v>587</v>
      </c>
      <c r="B300" s="56" t="s">
        <v>692</v>
      </c>
      <c r="C300" s="14" t="s">
        <v>14</v>
      </c>
      <c r="D300" s="9" t="s">
        <v>15</v>
      </c>
      <c r="E300" s="15"/>
      <c r="F300" s="16">
        <f t="shared" si="99"/>
        <v>0</v>
      </c>
      <c r="G300" s="16">
        <f t="shared" si="100"/>
        <v>0</v>
      </c>
    </row>
    <row r="301" spans="1:7" s="8" customFormat="1" ht="12.75" x14ac:dyDescent="0.2">
      <c r="A301" s="57" t="s">
        <v>462</v>
      </c>
      <c r="B301" s="49" t="s">
        <v>234</v>
      </c>
      <c r="C301" s="14" t="s">
        <v>14</v>
      </c>
      <c r="D301" s="9" t="s">
        <v>15</v>
      </c>
      <c r="E301" s="18"/>
      <c r="F301" s="16">
        <f t="shared" si="95"/>
        <v>0</v>
      </c>
      <c r="G301" s="16">
        <f t="shared" si="96"/>
        <v>0</v>
      </c>
    </row>
    <row r="302" spans="1:7" s="8" customFormat="1" ht="12.75" x14ac:dyDescent="0.2">
      <c r="A302" s="57" t="s">
        <v>463</v>
      </c>
      <c r="B302" s="49" t="s">
        <v>235</v>
      </c>
      <c r="C302" s="14" t="s">
        <v>14</v>
      </c>
      <c r="D302" s="9" t="s">
        <v>12</v>
      </c>
      <c r="E302" s="35">
        <f>ROUND(SUM(E303:E308),2)</f>
        <v>0</v>
      </c>
      <c r="F302" s="35">
        <f>ROUND(SUM(F303:F308),2)</f>
        <v>0</v>
      </c>
      <c r="G302" s="35">
        <f>ROUND(SUM(G303:G308),2)</f>
        <v>0</v>
      </c>
    </row>
    <row r="303" spans="1:7" s="8" customFormat="1" ht="12.75" x14ac:dyDescent="0.2">
      <c r="A303" s="58" t="s">
        <v>715</v>
      </c>
      <c r="B303" s="56" t="s">
        <v>693</v>
      </c>
      <c r="C303" s="14" t="s">
        <v>14</v>
      </c>
      <c r="D303" s="9" t="s">
        <v>15</v>
      </c>
      <c r="E303" s="18"/>
      <c r="F303" s="16">
        <f t="shared" ref="F303:F308" si="101">ROUND(E303*23%,2)</f>
        <v>0</v>
      </c>
      <c r="G303" s="16">
        <f t="shared" ref="G303:G308" si="102">ROUND(E303+F303,2)</f>
        <v>0</v>
      </c>
    </row>
    <row r="304" spans="1:7" s="8" customFormat="1" ht="12.75" x14ac:dyDescent="0.2">
      <c r="A304" s="58" t="s">
        <v>716</v>
      </c>
      <c r="B304" s="56" t="s">
        <v>694</v>
      </c>
      <c r="C304" s="14" t="s">
        <v>14</v>
      </c>
      <c r="D304" s="9" t="s">
        <v>15</v>
      </c>
      <c r="E304" s="18"/>
      <c r="F304" s="16">
        <f t="shared" si="101"/>
        <v>0</v>
      </c>
      <c r="G304" s="16">
        <f t="shared" si="102"/>
        <v>0</v>
      </c>
    </row>
    <row r="305" spans="1:7" s="8" customFormat="1" ht="12.75" x14ac:dyDescent="0.2">
      <c r="A305" s="58" t="s">
        <v>717</v>
      </c>
      <c r="B305" s="56" t="s">
        <v>695</v>
      </c>
      <c r="C305" s="14" t="s">
        <v>14</v>
      </c>
      <c r="D305" s="9" t="s">
        <v>15</v>
      </c>
      <c r="E305" s="18"/>
      <c r="F305" s="16">
        <f t="shared" si="101"/>
        <v>0</v>
      </c>
      <c r="G305" s="16">
        <f t="shared" si="102"/>
        <v>0</v>
      </c>
    </row>
    <row r="306" spans="1:7" s="8" customFormat="1" ht="12.75" x14ac:dyDescent="0.2">
      <c r="A306" s="58" t="s">
        <v>718</v>
      </c>
      <c r="B306" s="56" t="s">
        <v>696</v>
      </c>
      <c r="C306" s="14" t="s">
        <v>14</v>
      </c>
      <c r="D306" s="9" t="s">
        <v>15</v>
      </c>
      <c r="E306" s="18"/>
      <c r="F306" s="16">
        <f t="shared" si="101"/>
        <v>0</v>
      </c>
      <c r="G306" s="16">
        <f t="shared" si="102"/>
        <v>0</v>
      </c>
    </row>
    <row r="307" spans="1:7" s="8" customFormat="1" ht="12.75" x14ac:dyDescent="0.2">
      <c r="A307" s="58" t="s">
        <v>719</v>
      </c>
      <c r="B307" s="56" t="s">
        <v>697</v>
      </c>
      <c r="C307" s="14" t="s">
        <v>14</v>
      </c>
      <c r="D307" s="9" t="s">
        <v>15</v>
      </c>
      <c r="E307" s="18"/>
      <c r="F307" s="16">
        <f t="shared" si="101"/>
        <v>0</v>
      </c>
      <c r="G307" s="16">
        <f t="shared" si="102"/>
        <v>0</v>
      </c>
    </row>
    <row r="308" spans="1:7" s="8" customFormat="1" ht="12.75" x14ac:dyDescent="0.2">
      <c r="A308" s="58" t="s">
        <v>720</v>
      </c>
      <c r="B308" s="56" t="s">
        <v>698</v>
      </c>
      <c r="C308" s="14" t="s">
        <v>14</v>
      </c>
      <c r="D308" s="9" t="s">
        <v>15</v>
      </c>
      <c r="E308" s="18"/>
      <c r="F308" s="16">
        <f t="shared" si="101"/>
        <v>0</v>
      </c>
      <c r="G308" s="16">
        <f t="shared" si="102"/>
        <v>0</v>
      </c>
    </row>
    <row r="309" spans="1:7" s="8" customFormat="1" ht="12.75" x14ac:dyDescent="0.2">
      <c r="A309" s="57" t="s">
        <v>464</v>
      </c>
      <c r="B309" s="49" t="s">
        <v>236</v>
      </c>
      <c r="C309" s="14" t="s">
        <v>14</v>
      </c>
      <c r="D309" s="9" t="s">
        <v>12</v>
      </c>
      <c r="E309" s="35">
        <f>ROUND(SUM(E310:E317),2)</f>
        <v>0</v>
      </c>
      <c r="F309" s="35">
        <f>ROUND(SUM(F310:F317),2)</f>
        <v>0</v>
      </c>
      <c r="G309" s="35">
        <f>ROUND(SUM(G310:G317),2)</f>
        <v>0</v>
      </c>
    </row>
    <row r="310" spans="1:7" s="8" customFormat="1" ht="12.75" x14ac:dyDescent="0.2">
      <c r="A310" s="58" t="s">
        <v>707</v>
      </c>
      <c r="B310" s="56" t="s">
        <v>699</v>
      </c>
      <c r="C310" s="14" t="s">
        <v>14</v>
      </c>
      <c r="D310" s="9" t="s">
        <v>15</v>
      </c>
      <c r="E310" s="15"/>
      <c r="F310" s="16">
        <f t="shared" ref="F310:F317" si="103">ROUND(E310*23%,2)</f>
        <v>0</v>
      </c>
      <c r="G310" s="16">
        <f t="shared" ref="G310:G317" si="104">ROUND(E310+F310,2)</f>
        <v>0</v>
      </c>
    </row>
    <row r="311" spans="1:7" s="8" customFormat="1" ht="12.75" x14ac:dyDescent="0.2">
      <c r="A311" s="58" t="s">
        <v>708</v>
      </c>
      <c r="B311" s="56" t="s">
        <v>700</v>
      </c>
      <c r="C311" s="14" t="s">
        <v>14</v>
      </c>
      <c r="D311" s="9" t="s">
        <v>15</v>
      </c>
      <c r="E311" s="15"/>
      <c r="F311" s="16">
        <f t="shared" si="103"/>
        <v>0</v>
      </c>
      <c r="G311" s="16">
        <f t="shared" si="104"/>
        <v>0</v>
      </c>
    </row>
    <row r="312" spans="1:7" s="8" customFormat="1" ht="12.75" x14ac:dyDescent="0.2">
      <c r="A312" s="58" t="s">
        <v>709</v>
      </c>
      <c r="B312" s="56" t="s">
        <v>701</v>
      </c>
      <c r="C312" s="14" t="s">
        <v>14</v>
      </c>
      <c r="D312" s="9" t="s">
        <v>15</v>
      </c>
      <c r="E312" s="15"/>
      <c r="F312" s="16">
        <f t="shared" si="103"/>
        <v>0</v>
      </c>
      <c r="G312" s="16">
        <f t="shared" si="104"/>
        <v>0</v>
      </c>
    </row>
    <row r="313" spans="1:7" s="8" customFormat="1" ht="12.75" x14ac:dyDescent="0.2">
      <c r="A313" s="58" t="s">
        <v>710</v>
      </c>
      <c r="B313" s="56" t="s">
        <v>702</v>
      </c>
      <c r="C313" s="14" t="s">
        <v>14</v>
      </c>
      <c r="D313" s="9" t="s">
        <v>15</v>
      </c>
      <c r="E313" s="15"/>
      <c r="F313" s="16">
        <f t="shared" si="103"/>
        <v>0</v>
      </c>
      <c r="G313" s="16">
        <f t="shared" si="104"/>
        <v>0</v>
      </c>
    </row>
    <row r="314" spans="1:7" s="8" customFormat="1" ht="12.75" x14ac:dyDescent="0.2">
      <c r="A314" s="58" t="s">
        <v>711</v>
      </c>
      <c r="B314" s="56" t="s">
        <v>703</v>
      </c>
      <c r="C314" s="14" t="s">
        <v>14</v>
      </c>
      <c r="D314" s="9" t="s">
        <v>15</v>
      </c>
      <c r="E314" s="15"/>
      <c r="F314" s="16">
        <f t="shared" si="103"/>
        <v>0</v>
      </c>
      <c r="G314" s="16">
        <f t="shared" si="104"/>
        <v>0</v>
      </c>
    </row>
    <row r="315" spans="1:7" s="8" customFormat="1" ht="12.75" x14ac:dyDescent="0.2">
      <c r="A315" s="58" t="s">
        <v>712</v>
      </c>
      <c r="B315" s="56" t="s">
        <v>704</v>
      </c>
      <c r="C315" s="14" t="s">
        <v>14</v>
      </c>
      <c r="D315" s="9" t="s">
        <v>15</v>
      </c>
      <c r="E315" s="15"/>
      <c r="F315" s="16">
        <f t="shared" si="103"/>
        <v>0</v>
      </c>
      <c r="G315" s="16">
        <f t="shared" si="104"/>
        <v>0</v>
      </c>
    </row>
    <row r="316" spans="1:7" s="8" customFormat="1" ht="12.75" x14ac:dyDescent="0.2">
      <c r="A316" s="58" t="s">
        <v>713</v>
      </c>
      <c r="B316" s="56" t="s">
        <v>705</v>
      </c>
      <c r="C316" s="14" t="s">
        <v>14</v>
      </c>
      <c r="D316" s="9" t="s">
        <v>15</v>
      </c>
      <c r="E316" s="15"/>
      <c r="F316" s="16">
        <f t="shared" si="103"/>
        <v>0</v>
      </c>
      <c r="G316" s="16">
        <f t="shared" si="104"/>
        <v>0</v>
      </c>
    </row>
    <row r="317" spans="1:7" s="8" customFormat="1" ht="12.75" x14ac:dyDescent="0.2">
      <c r="A317" s="58" t="s">
        <v>714</v>
      </c>
      <c r="B317" s="56" t="s">
        <v>706</v>
      </c>
      <c r="C317" s="14" t="s">
        <v>14</v>
      </c>
      <c r="D317" s="9" t="s">
        <v>15</v>
      </c>
      <c r="E317" s="15"/>
      <c r="F317" s="16">
        <f t="shared" si="103"/>
        <v>0</v>
      </c>
      <c r="G317" s="16">
        <f t="shared" si="104"/>
        <v>0</v>
      </c>
    </row>
    <row r="318" spans="1:7" s="8" customFormat="1" ht="12.75" x14ac:dyDescent="0.2">
      <c r="A318" s="58" t="s">
        <v>935</v>
      </c>
      <c r="B318" s="56" t="s">
        <v>936</v>
      </c>
      <c r="C318" s="14" t="s">
        <v>14</v>
      </c>
      <c r="D318" s="9" t="s">
        <v>15</v>
      </c>
      <c r="E318" s="15"/>
      <c r="F318" s="16"/>
      <c r="G318" s="16"/>
    </row>
    <row r="319" spans="1:7" s="8" customFormat="1" ht="12.75" x14ac:dyDescent="0.2">
      <c r="A319" s="57" t="s">
        <v>465</v>
      </c>
      <c r="B319" s="49" t="s">
        <v>237</v>
      </c>
      <c r="C319" s="14" t="s">
        <v>14</v>
      </c>
      <c r="D319" s="9" t="s">
        <v>15</v>
      </c>
      <c r="E319" s="18"/>
      <c r="F319" s="16">
        <f t="shared" si="95"/>
        <v>0</v>
      </c>
      <c r="G319" s="16">
        <f t="shared" si="96"/>
        <v>0</v>
      </c>
    </row>
    <row r="320" spans="1:7" s="8" customFormat="1" ht="12.75" x14ac:dyDescent="0.2">
      <c r="A320" s="57" t="s">
        <v>466</v>
      </c>
      <c r="B320" s="49" t="s">
        <v>238</v>
      </c>
      <c r="C320" s="14" t="s">
        <v>14</v>
      </c>
      <c r="D320" s="9" t="s">
        <v>15</v>
      </c>
      <c r="E320" s="18"/>
      <c r="F320" s="16">
        <f t="shared" si="95"/>
        <v>0</v>
      </c>
      <c r="G320" s="16">
        <f t="shared" si="96"/>
        <v>0</v>
      </c>
    </row>
    <row r="321" spans="1:7" s="8" customFormat="1" ht="12.75" x14ac:dyDescent="0.2">
      <c r="A321" s="50" t="s">
        <v>374</v>
      </c>
      <c r="B321" s="49" t="s">
        <v>247</v>
      </c>
      <c r="C321" s="14" t="s">
        <v>14</v>
      </c>
      <c r="D321" s="9" t="s">
        <v>12</v>
      </c>
      <c r="E321" s="35">
        <f>ROUND(E322+E327+E328+E334,2)</f>
        <v>0</v>
      </c>
      <c r="F321" s="35">
        <f>ROUND(F322+F327+F328+F334,2)</f>
        <v>0</v>
      </c>
      <c r="G321" s="35">
        <f>ROUND(G322+G327+G328+G334,2)</f>
        <v>0</v>
      </c>
    </row>
    <row r="322" spans="1:7" s="8" customFormat="1" ht="12.75" x14ac:dyDescent="0.2">
      <c r="A322" s="19" t="s">
        <v>375</v>
      </c>
      <c r="B322" s="49" t="s">
        <v>202</v>
      </c>
      <c r="C322" s="14" t="s">
        <v>14</v>
      </c>
      <c r="D322" s="9" t="s">
        <v>12</v>
      </c>
      <c r="E322" s="35">
        <f>ROUND(SUM(E323:E326),2)</f>
        <v>0</v>
      </c>
      <c r="F322" s="35">
        <f>ROUND(SUM(F323:F326),2)</f>
        <v>0</v>
      </c>
      <c r="G322" s="35">
        <f>ROUND(SUM(G323:G326),2)</f>
        <v>0</v>
      </c>
    </row>
    <row r="323" spans="1:7" s="8" customFormat="1" ht="12.75" x14ac:dyDescent="0.2">
      <c r="A323" s="19" t="s">
        <v>386</v>
      </c>
      <c r="B323" s="12" t="s">
        <v>197</v>
      </c>
      <c r="C323" s="14" t="s">
        <v>14</v>
      </c>
      <c r="D323" s="9" t="s">
        <v>15</v>
      </c>
      <c r="E323" s="18"/>
      <c r="F323" s="16">
        <f t="shared" si="95"/>
        <v>0</v>
      </c>
      <c r="G323" s="16">
        <f t="shared" si="96"/>
        <v>0</v>
      </c>
    </row>
    <row r="324" spans="1:7" s="8" customFormat="1" ht="12.75" x14ac:dyDescent="0.2">
      <c r="A324" s="19" t="s">
        <v>387</v>
      </c>
      <c r="B324" s="12" t="s">
        <v>206</v>
      </c>
      <c r="C324" s="14" t="s">
        <v>14</v>
      </c>
      <c r="D324" s="9" t="s">
        <v>15</v>
      </c>
      <c r="E324" s="18"/>
      <c r="F324" s="16">
        <f t="shared" si="95"/>
        <v>0</v>
      </c>
      <c r="G324" s="16">
        <f t="shared" si="96"/>
        <v>0</v>
      </c>
    </row>
    <row r="325" spans="1:7" s="8" customFormat="1" ht="12.75" x14ac:dyDescent="0.2">
      <c r="A325" s="19" t="s">
        <v>388</v>
      </c>
      <c r="B325" s="12" t="s">
        <v>239</v>
      </c>
      <c r="C325" s="14" t="s">
        <v>14</v>
      </c>
      <c r="D325" s="9" t="s">
        <v>15</v>
      </c>
      <c r="E325" s="18"/>
      <c r="F325" s="16">
        <f t="shared" si="95"/>
        <v>0</v>
      </c>
      <c r="G325" s="16">
        <f t="shared" si="96"/>
        <v>0</v>
      </c>
    </row>
    <row r="326" spans="1:7" s="8" customFormat="1" ht="12.75" x14ac:dyDescent="0.2">
      <c r="A326" s="19" t="s">
        <v>389</v>
      </c>
      <c r="B326" s="12" t="s">
        <v>200</v>
      </c>
      <c r="C326" s="14" t="s">
        <v>14</v>
      </c>
      <c r="D326" s="9" t="s">
        <v>15</v>
      </c>
      <c r="E326" s="18"/>
      <c r="F326" s="16">
        <f t="shared" si="95"/>
        <v>0</v>
      </c>
      <c r="G326" s="16">
        <f t="shared" si="96"/>
        <v>0</v>
      </c>
    </row>
    <row r="327" spans="1:7" s="8" customFormat="1" ht="12.75" x14ac:dyDescent="0.2">
      <c r="A327" s="19" t="s">
        <v>376</v>
      </c>
      <c r="B327" s="12" t="s">
        <v>205</v>
      </c>
      <c r="C327" s="14" t="s">
        <v>14</v>
      </c>
      <c r="D327" s="9" t="s">
        <v>15</v>
      </c>
      <c r="E327" s="18"/>
      <c r="F327" s="16">
        <f t="shared" si="95"/>
        <v>0</v>
      </c>
      <c r="G327" s="16">
        <f t="shared" si="96"/>
        <v>0</v>
      </c>
    </row>
    <row r="328" spans="1:7" s="8" customFormat="1" ht="12.75" x14ac:dyDescent="0.2">
      <c r="A328" s="19" t="s">
        <v>378</v>
      </c>
      <c r="B328" s="49" t="s">
        <v>245</v>
      </c>
      <c r="C328" s="14" t="s">
        <v>14</v>
      </c>
      <c r="D328" s="9" t="s">
        <v>12</v>
      </c>
      <c r="E328" s="35">
        <f>ROUND(SUM(E329:E333),2)</f>
        <v>0</v>
      </c>
      <c r="F328" s="35">
        <f>ROUND(SUM(F329:F333),2)</f>
        <v>0</v>
      </c>
      <c r="G328" s="35">
        <f>ROUND(SUM(G329:G333),2)</f>
        <v>0</v>
      </c>
    </row>
    <row r="329" spans="1:7" s="8" customFormat="1" ht="25.5" x14ac:dyDescent="0.2">
      <c r="A329" s="19" t="s">
        <v>390</v>
      </c>
      <c r="B329" s="12" t="s">
        <v>240</v>
      </c>
      <c r="C329" s="14" t="s">
        <v>14</v>
      </c>
      <c r="D329" s="9" t="s">
        <v>15</v>
      </c>
      <c r="E329" s="18"/>
      <c r="F329" s="16">
        <f t="shared" si="95"/>
        <v>0</v>
      </c>
      <c r="G329" s="16">
        <f t="shared" si="96"/>
        <v>0</v>
      </c>
    </row>
    <row r="330" spans="1:7" s="8" customFormat="1" ht="12.75" x14ac:dyDescent="0.2">
      <c r="A330" s="19" t="s">
        <v>391</v>
      </c>
      <c r="B330" s="12" t="s">
        <v>241</v>
      </c>
      <c r="C330" s="14" t="s">
        <v>14</v>
      </c>
      <c r="D330" s="9" t="s">
        <v>15</v>
      </c>
      <c r="E330" s="18"/>
      <c r="F330" s="16">
        <f t="shared" si="95"/>
        <v>0</v>
      </c>
      <c r="G330" s="16">
        <f t="shared" si="96"/>
        <v>0</v>
      </c>
    </row>
    <row r="331" spans="1:7" s="8" customFormat="1" ht="12.75" x14ac:dyDescent="0.2">
      <c r="A331" s="19" t="s">
        <v>392</v>
      </c>
      <c r="B331" s="12" t="s">
        <v>242</v>
      </c>
      <c r="C331" s="14" t="s">
        <v>14</v>
      </c>
      <c r="D331" s="9" t="s">
        <v>15</v>
      </c>
      <c r="E331" s="18"/>
      <c r="F331" s="16">
        <f t="shared" si="95"/>
        <v>0</v>
      </c>
      <c r="G331" s="16">
        <f t="shared" si="96"/>
        <v>0</v>
      </c>
    </row>
    <row r="332" spans="1:7" s="8" customFormat="1" ht="12.75" x14ac:dyDescent="0.2">
      <c r="A332" s="19" t="s">
        <v>393</v>
      </c>
      <c r="B332" s="12" t="s">
        <v>243</v>
      </c>
      <c r="C332" s="14" t="s">
        <v>14</v>
      </c>
      <c r="D332" s="9" t="s">
        <v>15</v>
      </c>
      <c r="E332" s="18"/>
      <c r="F332" s="16">
        <f t="shared" si="95"/>
        <v>0</v>
      </c>
      <c r="G332" s="16">
        <f t="shared" si="96"/>
        <v>0</v>
      </c>
    </row>
    <row r="333" spans="1:7" s="8" customFormat="1" ht="12.75" x14ac:dyDescent="0.2">
      <c r="A333" s="19" t="s">
        <v>394</v>
      </c>
      <c r="B333" s="12" t="s">
        <v>244</v>
      </c>
      <c r="C333" s="14" t="s">
        <v>14</v>
      </c>
      <c r="D333" s="9" t="s">
        <v>15</v>
      </c>
      <c r="E333" s="18"/>
      <c r="F333" s="16">
        <f t="shared" si="95"/>
        <v>0</v>
      </c>
      <c r="G333" s="16">
        <f t="shared" si="96"/>
        <v>0</v>
      </c>
    </row>
    <row r="334" spans="1:7" s="8" customFormat="1" ht="12.75" x14ac:dyDescent="0.2">
      <c r="A334" s="19" t="s">
        <v>379</v>
      </c>
      <c r="B334" s="12" t="s">
        <v>246</v>
      </c>
      <c r="C334" s="14" t="s">
        <v>14</v>
      </c>
      <c r="D334" s="9" t="s">
        <v>15</v>
      </c>
      <c r="E334" s="18"/>
      <c r="F334" s="16">
        <f t="shared" si="95"/>
        <v>0</v>
      </c>
      <c r="G334" s="16">
        <f t="shared" si="96"/>
        <v>0</v>
      </c>
    </row>
    <row r="335" spans="1:7" s="8" customFormat="1" ht="12.75" x14ac:dyDescent="0.2">
      <c r="A335" s="50" t="s">
        <v>380</v>
      </c>
      <c r="B335" s="49" t="s">
        <v>101</v>
      </c>
      <c r="C335" s="14" t="s">
        <v>14</v>
      </c>
      <c r="D335" s="9" t="s">
        <v>12</v>
      </c>
      <c r="E335" s="35">
        <f>ROUND(SUM(E336:E342),2)</f>
        <v>0</v>
      </c>
      <c r="F335" s="35">
        <f>ROUND(SUM(F336:F342),2)</f>
        <v>0</v>
      </c>
      <c r="G335" s="35">
        <f>ROUND(SUM(G336:G342),2)</f>
        <v>0</v>
      </c>
    </row>
    <row r="336" spans="1:7" s="8" customFormat="1" ht="12.75" x14ac:dyDescent="0.2">
      <c r="A336" s="19" t="s">
        <v>484</v>
      </c>
      <c r="B336" s="12" t="s">
        <v>181</v>
      </c>
      <c r="C336" s="14" t="s">
        <v>14</v>
      </c>
      <c r="D336" s="9" t="s">
        <v>15</v>
      </c>
      <c r="E336" s="18"/>
      <c r="F336" s="16">
        <f t="shared" si="95"/>
        <v>0</v>
      </c>
      <c r="G336" s="16">
        <f t="shared" si="96"/>
        <v>0</v>
      </c>
    </row>
    <row r="337" spans="1:7" s="8" customFormat="1" ht="12.75" x14ac:dyDescent="0.2">
      <c r="A337" s="19" t="s">
        <v>485</v>
      </c>
      <c r="B337" s="12" t="s">
        <v>184</v>
      </c>
      <c r="C337" s="14" t="s">
        <v>14</v>
      </c>
      <c r="D337" s="9" t="s">
        <v>15</v>
      </c>
      <c r="E337" s="18"/>
      <c r="F337" s="16">
        <f t="shared" si="95"/>
        <v>0</v>
      </c>
      <c r="G337" s="16">
        <f t="shared" si="96"/>
        <v>0</v>
      </c>
    </row>
    <row r="338" spans="1:7" s="8" customFormat="1" ht="12.75" x14ac:dyDescent="0.2">
      <c r="A338" s="19" t="s">
        <v>486</v>
      </c>
      <c r="B338" s="12" t="s">
        <v>183</v>
      </c>
      <c r="C338" s="14" t="s">
        <v>14</v>
      </c>
      <c r="D338" s="9" t="s">
        <v>15</v>
      </c>
      <c r="E338" s="18"/>
      <c r="F338" s="16">
        <f t="shared" si="95"/>
        <v>0</v>
      </c>
      <c r="G338" s="16">
        <f t="shared" si="96"/>
        <v>0</v>
      </c>
    </row>
    <row r="339" spans="1:7" s="8" customFormat="1" ht="12.75" x14ac:dyDescent="0.2">
      <c r="A339" s="19" t="s">
        <v>487</v>
      </c>
      <c r="B339" s="12" t="s">
        <v>182</v>
      </c>
      <c r="C339" s="14" t="s">
        <v>14</v>
      </c>
      <c r="D339" s="9" t="s">
        <v>15</v>
      </c>
      <c r="E339" s="18"/>
      <c r="F339" s="16">
        <f t="shared" si="95"/>
        <v>0</v>
      </c>
      <c r="G339" s="16">
        <f t="shared" si="96"/>
        <v>0</v>
      </c>
    </row>
    <row r="340" spans="1:7" s="8" customFormat="1" ht="12.75" x14ac:dyDescent="0.2">
      <c r="A340" s="19" t="s">
        <v>488</v>
      </c>
      <c r="B340" s="12" t="s">
        <v>187</v>
      </c>
      <c r="C340" s="14" t="s">
        <v>14</v>
      </c>
      <c r="D340" s="9" t="s">
        <v>15</v>
      </c>
      <c r="E340" s="18"/>
      <c r="F340" s="16">
        <f t="shared" si="95"/>
        <v>0</v>
      </c>
      <c r="G340" s="16">
        <f t="shared" si="96"/>
        <v>0</v>
      </c>
    </row>
    <row r="341" spans="1:7" s="8" customFormat="1" ht="12.75" x14ac:dyDescent="0.2">
      <c r="A341" s="19" t="s">
        <v>489</v>
      </c>
      <c r="B341" s="12" t="s">
        <v>185</v>
      </c>
      <c r="C341" s="14" t="s">
        <v>14</v>
      </c>
      <c r="D341" s="9" t="s">
        <v>15</v>
      </c>
      <c r="E341" s="18"/>
      <c r="F341" s="16">
        <f t="shared" si="95"/>
        <v>0</v>
      </c>
      <c r="G341" s="16">
        <f t="shared" si="96"/>
        <v>0</v>
      </c>
    </row>
    <row r="342" spans="1:7" s="8" customFormat="1" ht="12.75" x14ac:dyDescent="0.2">
      <c r="A342" s="19" t="s">
        <v>490</v>
      </c>
      <c r="B342" s="12" t="s">
        <v>188</v>
      </c>
      <c r="C342" s="14" t="s">
        <v>14</v>
      </c>
      <c r="D342" s="9" t="s">
        <v>15</v>
      </c>
      <c r="E342" s="18"/>
      <c r="F342" s="16">
        <f t="shared" si="95"/>
        <v>0</v>
      </c>
      <c r="G342" s="16">
        <f t="shared" si="96"/>
        <v>0</v>
      </c>
    </row>
    <row r="343" spans="1:7" s="8" customFormat="1" ht="12.75" x14ac:dyDescent="0.2">
      <c r="A343" s="50" t="s">
        <v>381</v>
      </c>
      <c r="B343" s="49" t="s">
        <v>102</v>
      </c>
      <c r="C343" s="14" t="s">
        <v>14</v>
      </c>
      <c r="D343" s="9" t="s">
        <v>12</v>
      </c>
      <c r="E343" s="35">
        <f>ROUND((SUM(E344:E350)),2)</f>
        <v>0</v>
      </c>
      <c r="F343" s="35">
        <f>ROUND((SUM(F344:F350)),2)</f>
        <v>0</v>
      </c>
      <c r="G343" s="35">
        <f>ROUND((SUM(G344:G350)),2)</f>
        <v>0</v>
      </c>
    </row>
    <row r="344" spans="1:7" s="8" customFormat="1" ht="12.75" x14ac:dyDescent="0.2">
      <c r="A344" s="19" t="s">
        <v>491</v>
      </c>
      <c r="B344" s="12" t="s">
        <v>248</v>
      </c>
      <c r="C344" s="14" t="s">
        <v>14</v>
      </c>
      <c r="D344" s="9" t="s">
        <v>15</v>
      </c>
      <c r="E344" s="18"/>
      <c r="F344" s="16">
        <f t="shared" si="95"/>
        <v>0</v>
      </c>
      <c r="G344" s="16">
        <f t="shared" si="96"/>
        <v>0</v>
      </c>
    </row>
    <row r="345" spans="1:7" s="8" customFormat="1" ht="12.75" x14ac:dyDescent="0.2">
      <c r="A345" s="19" t="s">
        <v>492</v>
      </c>
      <c r="B345" s="12" t="s">
        <v>249</v>
      </c>
      <c r="C345" s="14" t="s">
        <v>14</v>
      </c>
      <c r="D345" s="9" t="s">
        <v>15</v>
      </c>
      <c r="E345" s="18"/>
      <c r="F345" s="16">
        <f t="shared" si="95"/>
        <v>0</v>
      </c>
      <c r="G345" s="16">
        <f t="shared" si="96"/>
        <v>0</v>
      </c>
    </row>
    <row r="346" spans="1:7" s="8" customFormat="1" ht="12.75" x14ac:dyDescent="0.2">
      <c r="A346" s="19" t="s">
        <v>493</v>
      </c>
      <c r="B346" s="12" t="s">
        <v>250</v>
      </c>
      <c r="C346" s="14" t="s">
        <v>14</v>
      </c>
      <c r="D346" s="9" t="s">
        <v>15</v>
      </c>
      <c r="E346" s="18"/>
      <c r="F346" s="16">
        <f t="shared" si="95"/>
        <v>0</v>
      </c>
      <c r="G346" s="16">
        <f t="shared" si="96"/>
        <v>0</v>
      </c>
    </row>
    <row r="347" spans="1:7" s="8" customFormat="1" ht="12.75" x14ac:dyDescent="0.2">
      <c r="A347" s="19" t="s">
        <v>494</v>
      </c>
      <c r="B347" s="12" t="s">
        <v>251</v>
      </c>
      <c r="C347" s="14" t="s">
        <v>14</v>
      </c>
      <c r="D347" s="9" t="s">
        <v>15</v>
      </c>
      <c r="E347" s="18"/>
      <c r="F347" s="16">
        <f t="shared" si="95"/>
        <v>0</v>
      </c>
      <c r="G347" s="16">
        <f t="shared" si="96"/>
        <v>0</v>
      </c>
    </row>
    <row r="348" spans="1:7" s="8" customFormat="1" ht="12.75" x14ac:dyDescent="0.2">
      <c r="A348" s="19" t="s">
        <v>495</v>
      </c>
      <c r="B348" s="12" t="s">
        <v>934</v>
      </c>
      <c r="C348" s="14" t="s">
        <v>14</v>
      </c>
      <c r="D348" s="9" t="s">
        <v>15</v>
      </c>
      <c r="E348" s="18"/>
      <c r="F348" s="16">
        <f t="shared" si="95"/>
        <v>0</v>
      </c>
      <c r="G348" s="16">
        <f t="shared" si="96"/>
        <v>0</v>
      </c>
    </row>
    <row r="349" spans="1:7" s="8" customFormat="1" ht="12.75" x14ac:dyDescent="0.2">
      <c r="A349" s="19" t="s">
        <v>496</v>
      </c>
      <c r="B349" s="12" t="s">
        <v>253</v>
      </c>
      <c r="C349" s="14" t="s">
        <v>14</v>
      </c>
      <c r="D349" s="9" t="s">
        <v>15</v>
      </c>
      <c r="E349" s="18"/>
      <c r="F349" s="16">
        <f t="shared" si="95"/>
        <v>0</v>
      </c>
      <c r="G349" s="16">
        <f t="shared" si="96"/>
        <v>0</v>
      </c>
    </row>
    <row r="350" spans="1:7" s="8" customFormat="1" ht="12.75" x14ac:dyDescent="0.2">
      <c r="A350" s="19" t="s">
        <v>497</v>
      </c>
      <c r="B350" s="12" t="s">
        <v>265</v>
      </c>
      <c r="C350" s="14" t="s">
        <v>14</v>
      </c>
      <c r="D350" s="9" t="s">
        <v>12</v>
      </c>
      <c r="E350" s="35">
        <f>ROUND((SUM(E351:E360)),2)</f>
        <v>0</v>
      </c>
      <c r="F350" s="35">
        <f>ROUND((SUM(F351:F360)),2)</f>
        <v>0</v>
      </c>
      <c r="G350" s="35">
        <f>ROUND((SUM(G351:G360)),2)</f>
        <v>0</v>
      </c>
    </row>
    <row r="351" spans="1:7" s="8" customFormat="1" ht="12.75" x14ac:dyDescent="0.2">
      <c r="A351" s="19" t="s">
        <v>498</v>
      </c>
      <c r="B351" s="12" t="s">
        <v>254</v>
      </c>
      <c r="C351" s="14" t="s">
        <v>14</v>
      </c>
      <c r="D351" s="9" t="s">
        <v>15</v>
      </c>
      <c r="E351" s="18"/>
      <c r="F351" s="16">
        <f t="shared" si="95"/>
        <v>0</v>
      </c>
      <c r="G351" s="16">
        <f t="shared" si="96"/>
        <v>0</v>
      </c>
    </row>
    <row r="352" spans="1:7" s="8" customFormat="1" ht="12.75" x14ac:dyDescent="0.2">
      <c r="A352" s="19" t="s">
        <v>499</v>
      </c>
      <c r="B352" s="12" t="s">
        <v>255</v>
      </c>
      <c r="C352" s="14" t="s">
        <v>14</v>
      </c>
      <c r="D352" s="9" t="s">
        <v>15</v>
      </c>
      <c r="E352" s="18"/>
      <c r="F352" s="16">
        <f t="shared" si="95"/>
        <v>0</v>
      </c>
      <c r="G352" s="16">
        <f t="shared" si="96"/>
        <v>0</v>
      </c>
    </row>
    <row r="353" spans="1:7" s="8" customFormat="1" ht="12.75" x14ac:dyDescent="0.2">
      <c r="A353" s="19" t="s">
        <v>500</v>
      </c>
      <c r="B353" s="12" t="s">
        <v>256</v>
      </c>
      <c r="C353" s="14" t="s">
        <v>14</v>
      </c>
      <c r="D353" s="9" t="s">
        <v>15</v>
      </c>
      <c r="E353" s="18"/>
      <c r="F353" s="16">
        <f t="shared" si="95"/>
        <v>0</v>
      </c>
      <c r="G353" s="16">
        <f t="shared" si="96"/>
        <v>0</v>
      </c>
    </row>
    <row r="354" spans="1:7" s="8" customFormat="1" ht="12.75" x14ac:dyDescent="0.2">
      <c r="A354" s="19" t="s">
        <v>501</v>
      </c>
      <c r="B354" s="12" t="s">
        <v>257</v>
      </c>
      <c r="C354" s="14" t="s">
        <v>14</v>
      </c>
      <c r="D354" s="9" t="s">
        <v>15</v>
      </c>
      <c r="E354" s="18"/>
      <c r="F354" s="16">
        <f t="shared" si="95"/>
        <v>0</v>
      </c>
      <c r="G354" s="16">
        <f t="shared" si="96"/>
        <v>0</v>
      </c>
    </row>
    <row r="355" spans="1:7" s="8" customFormat="1" ht="12.75" x14ac:dyDescent="0.2">
      <c r="A355" s="19" t="s">
        <v>502</v>
      </c>
      <c r="B355" s="12" t="s">
        <v>258</v>
      </c>
      <c r="C355" s="14" t="s">
        <v>14</v>
      </c>
      <c r="D355" s="9" t="s">
        <v>15</v>
      </c>
      <c r="E355" s="18"/>
      <c r="F355" s="16">
        <f t="shared" si="95"/>
        <v>0</v>
      </c>
      <c r="G355" s="16">
        <f t="shared" si="96"/>
        <v>0</v>
      </c>
    </row>
    <row r="356" spans="1:7" s="8" customFormat="1" ht="12.75" x14ac:dyDescent="0.2">
      <c r="A356" s="19" t="s">
        <v>503</v>
      </c>
      <c r="B356" s="12" t="s">
        <v>259</v>
      </c>
      <c r="C356" s="14" t="s">
        <v>14</v>
      </c>
      <c r="D356" s="9" t="s">
        <v>15</v>
      </c>
      <c r="E356" s="18"/>
      <c r="F356" s="16">
        <f t="shared" si="95"/>
        <v>0</v>
      </c>
      <c r="G356" s="16">
        <f t="shared" si="96"/>
        <v>0</v>
      </c>
    </row>
    <row r="357" spans="1:7" s="8" customFormat="1" ht="12.75" x14ac:dyDescent="0.2">
      <c r="A357" s="19" t="s">
        <v>504</v>
      </c>
      <c r="B357" s="12" t="s">
        <v>260</v>
      </c>
      <c r="C357" s="14" t="s">
        <v>14</v>
      </c>
      <c r="D357" s="9" t="s">
        <v>15</v>
      </c>
      <c r="E357" s="18"/>
      <c r="F357" s="16">
        <f t="shared" ref="F357:F428" si="105">ROUND(E357*23%,2)</f>
        <v>0</v>
      </c>
      <c r="G357" s="16">
        <f t="shared" ref="G357:G428" si="106">ROUND(E357+F357,2)</f>
        <v>0</v>
      </c>
    </row>
    <row r="358" spans="1:7" s="8" customFormat="1" ht="12.75" x14ac:dyDescent="0.2">
      <c r="A358" s="19" t="s">
        <v>505</v>
      </c>
      <c r="B358" s="12" t="s">
        <v>261</v>
      </c>
      <c r="C358" s="14" t="s">
        <v>14</v>
      </c>
      <c r="D358" s="9" t="s">
        <v>15</v>
      </c>
      <c r="E358" s="18"/>
      <c r="F358" s="16">
        <f t="shared" si="105"/>
        <v>0</v>
      </c>
      <c r="G358" s="16">
        <f t="shared" si="106"/>
        <v>0</v>
      </c>
    </row>
    <row r="359" spans="1:7" s="8" customFormat="1" ht="12.75" x14ac:dyDescent="0.2">
      <c r="A359" s="19" t="s">
        <v>506</v>
      </c>
      <c r="B359" s="12" t="s">
        <v>262</v>
      </c>
      <c r="C359" s="14" t="s">
        <v>14</v>
      </c>
      <c r="D359" s="9" t="s">
        <v>15</v>
      </c>
      <c r="E359" s="18"/>
      <c r="F359" s="16">
        <f t="shared" si="105"/>
        <v>0</v>
      </c>
      <c r="G359" s="16">
        <f t="shared" si="106"/>
        <v>0</v>
      </c>
    </row>
    <row r="360" spans="1:7" s="8" customFormat="1" ht="12.75" x14ac:dyDescent="0.2">
      <c r="A360" s="19" t="s">
        <v>507</v>
      </c>
      <c r="B360" s="12" t="s">
        <v>263</v>
      </c>
      <c r="C360" s="14" t="s">
        <v>14</v>
      </c>
      <c r="D360" s="9" t="s">
        <v>15</v>
      </c>
      <c r="E360" s="18"/>
      <c r="F360" s="16">
        <f t="shared" si="105"/>
        <v>0</v>
      </c>
      <c r="G360" s="16">
        <f t="shared" si="106"/>
        <v>0</v>
      </c>
    </row>
    <row r="361" spans="1:7" s="8" customFormat="1" ht="12.75" x14ac:dyDescent="0.2">
      <c r="A361" s="19" t="s">
        <v>382</v>
      </c>
      <c r="B361" s="49" t="s">
        <v>266</v>
      </c>
      <c r="C361" s="14" t="s">
        <v>14</v>
      </c>
      <c r="D361" s="9" t="s">
        <v>15</v>
      </c>
      <c r="E361" s="18"/>
      <c r="F361" s="16">
        <f t="shared" si="105"/>
        <v>0</v>
      </c>
      <c r="G361" s="16">
        <f t="shared" si="106"/>
        <v>0</v>
      </c>
    </row>
    <row r="362" spans="1:7" s="8" customFormat="1" ht="12.75" x14ac:dyDescent="0.2">
      <c r="A362" s="19" t="s">
        <v>383</v>
      </c>
      <c r="B362" s="49" t="s">
        <v>211</v>
      </c>
      <c r="C362" s="14" t="s">
        <v>14</v>
      </c>
      <c r="D362" s="9" t="s">
        <v>15</v>
      </c>
      <c r="E362" s="18"/>
      <c r="F362" s="16">
        <f t="shared" si="105"/>
        <v>0</v>
      </c>
      <c r="G362" s="16">
        <f t="shared" si="106"/>
        <v>0</v>
      </c>
    </row>
    <row r="363" spans="1:7" s="8" customFormat="1" ht="12.75" x14ac:dyDescent="0.2">
      <c r="A363" s="19" t="s">
        <v>384</v>
      </c>
      <c r="B363" s="49" t="s">
        <v>267</v>
      </c>
      <c r="C363" s="14" t="s">
        <v>14</v>
      </c>
      <c r="D363" s="9" t="s">
        <v>15</v>
      </c>
      <c r="E363" s="18"/>
      <c r="F363" s="16">
        <f t="shared" si="105"/>
        <v>0</v>
      </c>
      <c r="G363" s="16">
        <f t="shared" si="106"/>
        <v>0</v>
      </c>
    </row>
    <row r="364" spans="1:7" s="8" customFormat="1" ht="12.75" x14ac:dyDescent="0.2">
      <c r="A364" s="19" t="s">
        <v>385</v>
      </c>
      <c r="B364" s="49" t="s">
        <v>268</v>
      </c>
      <c r="C364" s="14" t="s">
        <v>14</v>
      </c>
      <c r="D364" s="9" t="s">
        <v>15</v>
      </c>
      <c r="E364" s="18"/>
      <c r="F364" s="16">
        <f t="shared" si="105"/>
        <v>0</v>
      </c>
      <c r="G364" s="16">
        <f t="shared" si="106"/>
        <v>0</v>
      </c>
    </row>
    <row r="365" spans="1:7" s="8" customFormat="1" ht="12.75" x14ac:dyDescent="0.2">
      <c r="A365" s="19" t="s">
        <v>271</v>
      </c>
      <c r="B365" s="49" t="s">
        <v>277</v>
      </c>
      <c r="C365" s="14" t="s">
        <v>941</v>
      </c>
      <c r="D365" s="9" t="s">
        <v>12</v>
      </c>
      <c r="E365" s="35">
        <f>ROUND(E366+E387+E395+E410+E416+E417+E418,2)</f>
        <v>0</v>
      </c>
      <c r="F365" s="35">
        <f>ROUND(F366+F387+F395+F410+F416+F417+F418,2)</f>
        <v>0</v>
      </c>
      <c r="G365" s="35">
        <f>ROUND(G366+G387+G395+G410+G416+G417+G418,2)</f>
        <v>0</v>
      </c>
    </row>
    <row r="366" spans="1:7" s="8" customFormat="1" ht="12.75" x14ac:dyDescent="0.2">
      <c r="A366" s="19" t="s">
        <v>278</v>
      </c>
      <c r="B366" s="12" t="s">
        <v>272</v>
      </c>
      <c r="C366" s="14" t="s">
        <v>14</v>
      </c>
      <c r="D366" s="9" t="s">
        <v>12</v>
      </c>
      <c r="E366" s="35">
        <f>E367+E375+E382</f>
        <v>0</v>
      </c>
      <c r="F366" s="35">
        <f>F367+F375+F382</f>
        <v>0</v>
      </c>
      <c r="G366" s="35">
        <f>G367+G375+G382</f>
        <v>0</v>
      </c>
    </row>
    <row r="367" spans="1:7" s="8" customFormat="1" ht="12.75" x14ac:dyDescent="0.2">
      <c r="A367" s="19" t="s">
        <v>751</v>
      </c>
      <c r="B367" s="61" t="s">
        <v>158</v>
      </c>
      <c r="C367" s="14" t="s">
        <v>14</v>
      </c>
      <c r="D367" s="9" t="s">
        <v>12</v>
      </c>
      <c r="E367" s="35">
        <f>E368+E369+E373+E374</f>
        <v>0</v>
      </c>
      <c r="F367" s="35">
        <f>F368+F369+F373+F374</f>
        <v>0</v>
      </c>
      <c r="G367" s="35">
        <f>G368+G369+G373+G374</f>
        <v>0</v>
      </c>
    </row>
    <row r="368" spans="1:7" s="8" customFormat="1" ht="38.25" x14ac:dyDescent="0.2">
      <c r="A368" s="19" t="s">
        <v>752</v>
      </c>
      <c r="B368" s="56" t="s">
        <v>740</v>
      </c>
      <c r="C368" s="14" t="s">
        <v>14</v>
      </c>
      <c r="D368" s="9" t="s">
        <v>15</v>
      </c>
      <c r="E368" s="18"/>
      <c r="F368" s="16">
        <f t="shared" ref="F368" si="107">ROUND(E368*23%,2)</f>
        <v>0</v>
      </c>
      <c r="G368" s="16">
        <f t="shared" ref="G368" si="108">ROUND(E368+F368,2)</f>
        <v>0</v>
      </c>
    </row>
    <row r="369" spans="1:7" s="8" customFormat="1" ht="38.25" x14ac:dyDescent="0.2">
      <c r="A369" s="19" t="s">
        <v>753</v>
      </c>
      <c r="B369" s="61" t="s">
        <v>741</v>
      </c>
      <c r="C369" s="14" t="s">
        <v>14</v>
      </c>
      <c r="D369" s="9" t="s">
        <v>12</v>
      </c>
      <c r="E369" s="35">
        <f>E370+E371+E372</f>
        <v>0</v>
      </c>
      <c r="F369" s="35">
        <f>F370+F371+F372</f>
        <v>0</v>
      </c>
      <c r="G369" s="35">
        <f>G370+G371+G372</f>
        <v>0</v>
      </c>
    </row>
    <row r="370" spans="1:7" s="8" customFormat="1" ht="12.75" x14ac:dyDescent="0.2">
      <c r="A370" s="19" t="s">
        <v>754</v>
      </c>
      <c r="B370" s="56" t="s">
        <v>777</v>
      </c>
      <c r="C370" s="14" t="s">
        <v>14</v>
      </c>
      <c r="D370" s="9" t="s">
        <v>15</v>
      </c>
      <c r="E370" s="18"/>
      <c r="F370" s="16">
        <f t="shared" ref="F370:F371" si="109">ROUND(E370*23%,2)</f>
        <v>0</v>
      </c>
      <c r="G370" s="16">
        <f t="shared" ref="G370:G371" si="110">ROUND(E370+F370,2)</f>
        <v>0</v>
      </c>
    </row>
    <row r="371" spans="1:7" s="8" customFormat="1" ht="12.75" x14ac:dyDescent="0.2">
      <c r="A371" s="19" t="s">
        <v>769</v>
      </c>
      <c r="B371" s="56" t="s">
        <v>749</v>
      </c>
      <c r="C371" s="14" t="s">
        <v>14</v>
      </c>
      <c r="D371" s="9" t="s">
        <v>15</v>
      </c>
      <c r="E371" s="18"/>
      <c r="F371" s="16">
        <f t="shared" si="109"/>
        <v>0</v>
      </c>
      <c r="G371" s="16">
        <f t="shared" si="110"/>
        <v>0</v>
      </c>
    </row>
    <row r="372" spans="1:7" s="8" customFormat="1" ht="12.75" x14ac:dyDescent="0.2">
      <c r="A372" s="19" t="s">
        <v>770</v>
      </c>
      <c r="B372" s="56" t="s">
        <v>750</v>
      </c>
      <c r="C372" s="14" t="s">
        <v>14</v>
      </c>
      <c r="D372" s="9" t="s">
        <v>15</v>
      </c>
      <c r="E372" s="18"/>
      <c r="F372" s="16">
        <f t="shared" ref="F372:F375" si="111">ROUND(E372*23%,2)</f>
        <v>0</v>
      </c>
      <c r="G372" s="16">
        <f t="shared" ref="G372:G375" si="112">ROUND(E372+F372,2)</f>
        <v>0</v>
      </c>
    </row>
    <row r="373" spans="1:7" s="8" customFormat="1" ht="38.25" x14ac:dyDescent="0.2">
      <c r="A373" s="19" t="s">
        <v>755</v>
      </c>
      <c r="B373" s="56" t="s">
        <v>742</v>
      </c>
      <c r="C373" s="14" t="s">
        <v>14</v>
      </c>
      <c r="D373" s="9" t="s">
        <v>15</v>
      </c>
      <c r="E373" s="18"/>
      <c r="F373" s="16">
        <f t="shared" si="111"/>
        <v>0</v>
      </c>
      <c r="G373" s="16">
        <f t="shared" si="112"/>
        <v>0</v>
      </c>
    </row>
    <row r="374" spans="1:7" s="8" customFormat="1" ht="25.5" x14ac:dyDescent="0.2">
      <c r="A374" s="19" t="s">
        <v>756</v>
      </c>
      <c r="B374" s="56" t="s">
        <v>743</v>
      </c>
      <c r="C374" s="14" t="s">
        <v>14</v>
      </c>
      <c r="D374" s="9" t="s">
        <v>15</v>
      </c>
      <c r="E374" s="18"/>
      <c r="F374" s="16">
        <f t="shared" si="111"/>
        <v>0</v>
      </c>
      <c r="G374" s="16">
        <f t="shared" si="112"/>
        <v>0</v>
      </c>
    </row>
    <row r="375" spans="1:7" s="8" customFormat="1" ht="12.75" x14ac:dyDescent="0.2">
      <c r="A375" s="19" t="s">
        <v>757</v>
      </c>
      <c r="B375" s="61" t="s">
        <v>176</v>
      </c>
      <c r="C375" s="14" t="s">
        <v>14</v>
      </c>
      <c r="D375" s="9" t="s">
        <v>12</v>
      </c>
      <c r="E375" s="16">
        <f>E376</f>
        <v>0</v>
      </c>
      <c r="F375" s="16">
        <f t="shared" si="111"/>
        <v>0</v>
      </c>
      <c r="G375" s="16">
        <f t="shared" si="112"/>
        <v>0</v>
      </c>
    </row>
    <row r="376" spans="1:7" s="8" customFormat="1" ht="25.5" x14ac:dyDescent="0.2">
      <c r="A376" s="19" t="s">
        <v>758</v>
      </c>
      <c r="B376" s="56" t="s">
        <v>739</v>
      </c>
      <c r="C376" s="14" t="s">
        <v>14</v>
      </c>
      <c r="D376" s="9" t="s">
        <v>12</v>
      </c>
      <c r="E376" s="35">
        <f>ROUND((SUM(E377:E381)),2)</f>
        <v>0</v>
      </c>
      <c r="F376" s="35">
        <f>ROUND((SUM(F377:F380)),2)</f>
        <v>0</v>
      </c>
      <c r="G376" s="35">
        <f>ROUND((SUM(G377:G380)),2)</f>
        <v>0</v>
      </c>
    </row>
    <row r="377" spans="1:7" s="8" customFormat="1" ht="12.75" x14ac:dyDescent="0.2">
      <c r="A377" s="19" t="s">
        <v>759</v>
      </c>
      <c r="B377" s="68" t="s">
        <v>745</v>
      </c>
      <c r="C377" s="14" t="s">
        <v>14</v>
      </c>
      <c r="D377" s="9" t="s">
        <v>15</v>
      </c>
      <c r="E377" s="18"/>
      <c r="F377" s="16">
        <f t="shared" ref="F377" si="113">ROUND(E377*23%,2)</f>
        <v>0</v>
      </c>
      <c r="G377" s="16">
        <f t="shared" ref="G377" si="114">ROUND(E377+F377,2)</f>
        <v>0</v>
      </c>
    </row>
    <row r="378" spans="1:7" s="8" customFormat="1" ht="12.75" x14ac:dyDescent="0.2">
      <c r="A378" s="19" t="s">
        <v>760</v>
      </c>
      <c r="B378" s="56" t="s">
        <v>746</v>
      </c>
      <c r="C378" s="14" t="s">
        <v>14</v>
      </c>
      <c r="D378" s="9" t="s">
        <v>15</v>
      </c>
      <c r="E378" s="18"/>
      <c r="F378" s="16">
        <f t="shared" ref="F378:F380" si="115">ROUND(E378*23%,2)</f>
        <v>0</v>
      </c>
      <c r="G378" s="16">
        <f t="shared" ref="G378:G380" si="116">ROUND(E378+F378,2)</f>
        <v>0</v>
      </c>
    </row>
    <row r="379" spans="1:7" s="8" customFormat="1" ht="12.75" x14ac:dyDescent="0.2">
      <c r="A379" s="19" t="s">
        <v>761</v>
      </c>
      <c r="B379" s="56" t="s">
        <v>747</v>
      </c>
      <c r="C379" s="14" t="s">
        <v>14</v>
      </c>
      <c r="D379" s="9" t="s">
        <v>15</v>
      </c>
      <c r="E379" s="18"/>
      <c r="F379" s="16">
        <f t="shared" si="115"/>
        <v>0</v>
      </c>
      <c r="G379" s="16">
        <f t="shared" si="116"/>
        <v>0</v>
      </c>
    </row>
    <row r="380" spans="1:7" s="8" customFormat="1" ht="12.75" x14ac:dyDescent="0.2">
      <c r="A380" s="19" t="s">
        <v>762</v>
      </c>
      <c r="B380" s="56" t="s">
        <v>748</v>
      </c>
      <c r="C380" s="14" t="s">
        <v>14</v>
      </c>
      <c r="D380" s="9" t="s">
        <v>15</v>
      </c>
      <c r="E380" s="18"/>
      <c r="F380" s="16">
        <f t="shared" si="115"/>
        <v>0</v>
      </c>
      <c r="G380" s="16">
        <f t="shared" si="116"/>
        <v>0</v>
      </c>
    </row>
    <row r="381" spans="1:7" s="8" customFormat="1" ht="12.75" x14ac:dyDescent="0.2">
      <c r="A381" s="19" t="s">
        <v>938</v>
      </c>
      <c r="B381" s="56" t="s">
        <v>937</v>
      </c>
      <c r="C381" s="14" t="s">
        <v>14</v>
      </c>
      <c r="D381" s="9" t="s">
        <v>15</v>
      </c>
      <c r="E381" s="18"/>
      <c r="F381" s="16"/>
      <c r="G381" s="16"/>
    </row>
    <row r="382" spans="1:7" s="8" customFormat="1" ht="25.5" x14ac:dyDescent="0.2">
      <c r="A382" s="19" t="s">
        <v>763</v>
      </c>
      <c r="B382" s="61" t="s">
        <v>744</v>
      </c>
      <c r="C382" s="14" t="s">
        <v>14</v>
      </c>
      <c r="D382" s="9" t="s">
        <v>12</v>
      </c>
      <c r="E382" s="35">
        <f>ROUND((SUM(E383:E386)),2)</f>
        <v>0</v>
      </c>
      <c r="F382" s="35">
        <f>ROUND((SUM(F383:F386)),2)</f>
        <v>0</v>
      </c>
      <c r="G382" s="35">
        <f>ROUND((SUM(G383:G386)),2)</f>
        <v>0</v>
      </c>
    </row>
    <row r="383" spans="1:7" s="8" customFormat="1" ht="12.75" x14ac:dyDescent="0.2">
      <c r="A383" s="19" t="s">
        <v>764</v>
      </c>
      <c r="B383" s="68" t="s">
        <v>745</v>
      </c>
      <c r="C383" s="14" t="s">
        <v>14</v>
      </c>
      <c r="D383" s="9" t="s">
        <v>15</v>
      </c>
      <c r="E383" s="18"/>
      <c r="F383" s="16">
        <f t="shared" ref="F383" si="117">ROUND(E383*23%,2)</f>
        <v>0</v>
      </c>
      <c r="G383" s="16">
        <f t="shared" ref="G383" si="118">ROUND(E383+F383,2)</f>
        <v>0</v>
      </c>
    </row>
    <row r="384" spans="1:7" s="8" customFormat="1" ht="12.75" x14ac:dyDescent="0.2">
      <c r="A384" s="19" t="s">
        <v>765</v>
      </c>
      <c r="B384" s="56" t="s">
        <v>746</v>
      </c>
      <c r="C384" s="14" t="s">
        <v>14</v>
      </c>
      <c r="D384" s="9" t="s">
        <v>15</v>
      </c>
      <c r="E384" s="18"/>
      <c r="F384" s="16">
        <f t="shared" ref="F384:F386" si="119">ROUND(E384*23%,2)</f>
        <v>0</v>
      </c>
      <c r="G384" s="16">
        <f t="shared" ref="G384:G386" si="120">ROUND(E384+F384,2)</f>
        <v>0</v>
      </c>
    </row>
    <row r="385" spans="1:7" s="8" customFormat="1" ht="12.75" x14ac:dyDescent="0.2">
      <c r="A385" s="19" t="s">
        <v>766</v>
      </c>
      <c r="B385" s="56" t="s">
        <v>747</v>
      </c>
      <c r="C385" s="14" t="s">
        <v>14</v>
      </c>
      <c r="D385" s="9" t="s">
        <v>15</v>
      </c>
      <c r="E385" s="18"/>
      <c r="F385" s="16">
        <f t="shared" si="119"/>
        <v>0</v>
      </c>
      <c r="G385" s="16">
        <f t="shared" si="120"/>
        <v>0</v>
      </c>
    </row>
    <row r="386" spans="1:7" s="8" customFormat="1" ht="12.75" x14ac:dyDescent="0.2">
      <c r="A386" s="19" t="s">
        <v>767</v>
      </c>
      <c r="B386" s="56" t="s">
        <v>748</v>
      </c>
      <c r="C386" s="14" t="s">
        <v>14</v>
      </c>
      <c r="D386" s="9" t="s">
        <v>15</v>
      </c>
      <c r="E386" s="18"/>
      <c r="F386" s="16">
        <f t="shared" si="119"/>
        <v>0</v>
      </c>
      <c r="G386" s="16">
        <f t="shared" si="120"/>
        <v>0</v>
      </c>
    </row>
    <row r="387" spans="1:7" s="8" customFormat="1" ht="12.75" x14ac:dyDescent="0.2">
      <c r="A387" s="50" t="s">
        <v>279</v>
      </c>
      <c r="B387" s="49" t="s">
        <v>273</v>
      </c>
      <c r="C387" s="14" t="s">
        <v>14</v>
      </c>
      <c r="D387" s="9" t="s">
        <v>12</v>
      </c>
      <c r="E387" s="35">
        <f>SUM(E388:E394)</f>
        <v>0</v>
      </c>
      <c r="F387" s="35">
        <f>SUM(F388:F394)</f>
        <v>0</v>
      </c>
      <c r="G387" s="35">
        <f>SUM(G388:G394)</f>
        <v>0</v>
      </c>
    </row>
    <row r="388" spans="1:7" s="8" customFormat="1" ht="25.5" x14ac:dyDescent="0.2">
      <c r="A388" s="19" t="s">
        <v>778</v>
      </c>
      <c r="B388" s="56" t="s">
        <v>780</v>
      </c>
      <c r="C388" s="14" t="s">
        <v>14</v>
      </c>
      <c r="D388" s="9" t="s">
        <v>15</v>
      </c>
      <c r="E388" s="18"/>
      <c r="F388" s="16">
        <f t="shared" ref="F388" si="121">ROUND(E388*23%,2)</f>
        <v>0</v>
      </c>
      <c r="G388" s="16">
        <f t="shared" ref="G388" si="122">ROUND(E388+F388,2)</f>
        <v>0</v>
      </c>
    </row>
    <row r="389" spans="1:7" s="8" customFormat="1" ht="12.75" x14ac:dyDescent="0.2">
      <c r="A389" s="19" t="s">
        <v>787</v>
      </c>
      <c r="B389" s="56" t="s">
        <v>781</v>
      </c>
      <c r="C389" s="14" t="s">
        <v>14</v>
      </c>
      <c r="D389" s="9" t="s">
        <v>15</v>
      </c>
      <c r="E389" s="18"/>
      <c r="F389" s="16">
        <f t="shared" ref="F389:F394" si="123">ROUND(E389*23%,2)</f>
        <v>0</v>
      </c>
      <c r="G389" s="16">
        <f t="shared" ref="G389:G394" si="124">ROUND(E389+F389,2)</f>
        <v>0</v>
      </c>
    </row>
    <row r="390" spans="1:7" s="8" customFormat="1" ht="12.75" x14ac:dyDescent="0.2">
      <c r="A390" s="19" t="s">
        <v>788</v>
      </c>
      <c r="B390" s="56" t="s">
        <v>782</v>
      </c>
      <c r="C390" s="14" t="s">
        <v>14</v>
      </c>
      <c r="D390" s="9" t="s">
        <v>15</v>
      </c>
      <c r="E390" s="18"/>
      <c r="F390" s="16">
        <f t="shared" si="123"/>
        <v>0</v>
      </c>
      <c r="G390" s="16">
        <f t="shared" si="124"/>
        <v>0</v>
      </c>
    </row>
    <row r="391" spans="1:7" s="8" customFormat="1" ht="12.75" x14ac:dyDescent="0.2">
      <c r="A391" s="19" t="s">
        <v>789</v>
      </c>
      <c r="B391" s="56" t="s">
        <v>783</v>
      </c>
      <c r="C391" s="14" t="s">
        <v>14</v>
      </c>
      <c r="D391" s="9" t="s">
        <v>15</v>
      </c>
      <c r="E391" s="18"/>
      <c r="F391" s="16">
        <f t="shared" si="123"/>
        <v>0</v>
      </c>
      <c r="G391" s="16">
        <f t="shared" si="124"/>
        <v>0</v>
      </c>
    </row>
    <row r="392" spans="1:7" s="8" customFormat="1" ht="12.75" x14ac:dyDescent="0.2">
      <c r="A392" s="19" t="s">
        <v>790</v>
      </c>
      <c r="B392" s="56" t="s">
        <v>784</v>
      </c>
      <c r="C392" s="14" t="s">
        <v>14</v>
      </c>
      <c r="D392" s="9" t="s">
        <v>15</v>
      </c>
      <c r="E392" s="18"/>
      <c r="F392" s="16">
        <f t="shared" si="123"/>
        <v>0</v>
      </c>
      <c r="G392" s="16">
        <f t="shared" si="124"/>
        <v>0</v>
      </c>
    </row>
    <row r="393" spans="1:7" s="8" customFormat="1" ht="12.75" x14ac:dyDescent="0.2">
      <c r="A393" s="19" t="s">
        <v>791</v>
      </c>
      <c r="B393" s="56" t="s">
        <v>785</v>
      </c>
      <c r="C393" s="14" t="s">
        <v>14</v>
      </c>
      <c r="D393" s="9" t="s">
        <v>15</v>
      </c>
      <c r="E393" s="18"/>
      <c r="F393" s="16">
        <f t="shared" si="123"/>
        <v>0</v>
      </c>
      <c r="G393" s="16">
        <f t="shared" si="124"/>
        <v>0</v>
      </c>
    </row>
    <row r="394" spans="1:7" s="8" customFormat="1" ht="25.5" x14ac:dyDescent="0.2">
      <c r="A394" s="19" t="s">
        <v>792</v>
      </c>
      <c r="B394" s="56" t="s">
        <v>786</v>
      </c>
      <c r="C394" s="14" t="s">
        <v>14</v>
      </c>
      <c r="D394" s="9" t="s">
        <v>15</v>
      </c>
      <c r="E394" s="18"/>
      <c r="F394" s="16">
        <f t="shared" si="123"/>
        <v>0</v>
      </c>
      <c r="G394" s="16">
        <f t="shared" si="124"/>
        <v>0</v>
      </c>
    </row>
    <row r="395" spans="1:7" s="8" customFormat="1" ht="12.75" x14ac:dyDescent="0.2">
      <c r="A395" s="50" t="s">
        <v>280</v>
      </c>
      <c r="B395" s="61" t="s">
        <v>274</v>
      </c>
      <c r="C395" s="14" t="s">
        <v>14</v>
      </c>
      <c r="D395" s="9" t="s">
        <v>12</v>
      </c>
      <c r="E395" s="35">
        <f>SUM(E396:E409)</f>
        <v>0</v>
      </c>
      <c r="F395" s="35">
        <f>SUM(F396:F409)</f>
        <v>0</v>
      </c>
      <c r="G395" s="35">
        <f>SUM(G396:G409)</f>
        <v>0</v>
      </c>
    </row>
    <row r="396" spans="1:7" s="8" customFormat="1" ht="12.75" x14ac:dyDescent="0.2">
      <c r="A396" s="19" t="s">
        <v>811</v>
      </c>
      <c r="B396" s="56" t="s">
        <v>805</v>
      </c>
      <c r="C396" s="14" t="s">
        <v>14</v>
      </c>
      <c r="D396" s="9" t="s">
        <v>15</v>
      </c>
      <c r="E396" s="18"/>
      <c r="F396" s="16">
        <f t="shared" ref="F396:F407" si="125">ROUND(E396*23%,2)</f>
        <v>0</v>
      </c>
      <c r="G396" s="16">
        <f t="shared" ref="G396:G407" si="126">ROUND(E396+F396,2)</f>
        <v>0</v>
      </c>
    </row>
    <row r="397" spans="1:7" s="8" customFormat="1" ht="12.75" x14ac:dyDescent="0.2">
      <c r="A397" s="19" t="s">
        <v>955</v>
      </c>
      <c r="B397" s="56" t="s">
        <v>804</v>
      </c>
      <c r="C397" s="14" t="s">
        <v>14</v>
      </c>
      <c r="D397" s="9" t="s">
        <v>15</v>
      </c>
      <c r="E397" s="18"/>
      <c r="F397" s="16">
        <f t="shared" si="125"/>
        <v>0</v>
      </c>
      <c r="G397" s="16">
        <f t="shared" si="126"/>
        <v>0</v>
      </c>
    </row>
    <row r="398" spans="1:7" s="8" customFormat="1" ht="12.75" x14ac:dyDescent="0.2">
      <c r="A398" s="19" t="s">
        <v>956</v>
      </c>
      <c r="B398" s="56" t="s">
        <v>803</v>
      </c>
      <c r="C398" s="14" t="s">
        <v>14</v>
      </c>
      <c r="D398" s="9" t="s">
        <v>15</v>
      </c>
      <c r="E398" s="18"/>
      <c r="F398" s="16">
        <f t="shared" si="125"/>
        <v>0</v>
      </c>
      <c r="G398" s="16">
        <f t="shared" si="126"/>
        <v>0</v>
      </c>
    </row>
    <row r="399" spans="1:7" s="8" customFormat="1" ht="12.75" x14ac:dyDescent="0.2">
      <c r="A399" s="19" t="s">
        <v>957</v>
      </c>
      <c r="B399" s="56" t="s">
        <v>802</v>
      </c>
      <c r="C399" s="14" t="s">
        <v>14</v>
      </c>
      <c r="D399" s="9" t="s">
        <v>15</v>
      </c>
      <c r="E399" s="18"/>
      <c r="F399" s="16">
        <f t="shared" si="125"/>
        <v>0</v>
      </c>
      <c r="G399" s="16">
        <f t="shared" si="126"/>
        <v>0</v>
      </c>
    </row>
    <row r="400" spans="1:7" s="8" customFormat="1" ht="12.75" x14ac:dyDescent="0.2">
      <c r="A400" s="19" t="s">
        <v>958</v>
      </c>
      <c r="B400" s="56" t="s">
        <v>801</v>
      </c>
      <c r="C400" s="14" t="s">
        <v>14</v>
      </c>
      <c r="D400" s="9" t="s">
        <v>15</v>
      </c>
      <c r="E400" s="18"/>
      <c r="F400" s="16">
        <f t="shared" ref="F400" si="127">ROUND(E400*23%,2)</f>
        <v>0</v>
      </c>
      <c r="G400" s="16">
        <f t="shared" ref="G400" si="128">ROUND(E400+F400,2)</f>
        <v>0</v>
      </c>
    </row>
    <row r="401" spans="1:7" s="8" customFormat="1" ht="12.75" x14ac:dyDescent="0.2">
      <c r="A401" s="19" t="s">
        <v>959</v>
      </c>
      <c r="B401" s="56" t="s">
        <v>800</v>
      </c>
      <c r="C401" s="14" t="s">
        <v>14</v>
      </c>
      <c r="D401" s="9" t="s">
        <v>15</v>
      </c>
      <c r="E401" s="18"/>
      <c r="F401" s="16">
        <f t="shared" si="125"/>
        <v>0</v>
      </c>
      <c r="G401" s="16">
        <f t="shared" si="126"/>
        <v>0</v>
      </c>
    </row>
    <row r="402" spans="1:7" s="8" customFormat="1" ht="12.75" x14ac:dyDescent="0.2">
      <c r="A402" s="19" t="s">
        <v>960</v>
      </c>
      <c r="B402" s="56" t="s">
        <v>799</v>
      </c>
      <c r="C402" s="14" t="s">
        <v>14</v>
      </c>
      <c r="D402" s="9" t="s">
        <v>15</v>
      </c>
      <c r="E402" s="18"/>
      <c r="F402" s="16">
        <f t="shared" si="125"/>
        <v>0</v>
      </c>
      <c r="G402" s="16">
        <f t="shared" si="126"/>
        <v>0</v>
      </c>
    </row>
    <row r="403" spans="1:7" s="8" customFormat="1" ht="12.75" x14ac:dyDescent="0.2">
      <c r="A403" s="19" t="s">
        <v>961</v>
      </c>
      <c r="B403" s="56" t="s">
        <v>794</v>
      </c>
      <c r="C403" s="14" t="s">
        <v>14</v>
      </c>
      <c r="D403" s="9" t="s">
        <v>15</v>
      </c>
      <c r="E403" s="18"/>
      <c r="F403" s="16">
        <f t="shared" si="125"/>
        <v>0</v>
      </c>
      <c r="G403" s="16">
        <f t="shared" si="126"/>
        <v>0</v>
      </c>
    </row>
    <row r="404" spans="1:7" s="8" customFormat="1" ht="12.75" x14ac:dyDescent="0.2">
      <c r="A404" s="19" t="s">
        <v>962</v>
      </c>
      <c r="B404" s="56" t="s">
        <v>795</v>
      </c>
      <c r="C404" s="14" t="s">
        <v>14</v>
      </c>
      <c r="D404" s="9" t="s">
        <v>15</v>
      </c>
      <c r="E404" s="18"/>
      <c r="F404" s="16">
        <f t="shared" ref="F404:F406" si="129">ROUND(E404*23%,2)</f>
        <v>0</v>
      </c>
      <c r="G404" s="16">
        <f t="shared" ref="G404:G406" si="130">ROUND(E404+F404,2)</f>
        <v>0</v>
      </c>
    </row>
    <row r="405" spans="1:7" s="8" customFormat="1" ht="12.75" x14ac:dyDescent="0.2">
      <c r="A405" s="19" t="s">
        <v>963</v>
      </c>
      <c r="B405" s="56" t="s">
        <v>796</v>
      </c>
      <c r="C405" s="14" t="s">
        <v>14</v>
      </c>
      <c r="D405" s="9" t="s">
        <v>15</v>
      </c>
      <c r="E405" s="18"/>
      <c r="F405" s="16">
        <f t="shared" si="129"/>
        <v>0</v>
      </c>
      <c r="G405" s="16">
        <f t="shared" si="130"/>
        <v>0</v>
      </c>
    </row>
    <row r="406" spans="1:7" s="8" customFormat="1" ht="12.75" x14ac:dyDescent="0.2">
      <c r="A406" s="19" t="s">
        <v>964</v>
      </c>
      <c r="B406" s="56" t="s">
        <v>797</v>
      </c>
      <c r="C406" s="14" t="s">
        <v>14</v>
      </c>
      <c r="D406" s="9" t="s">
        <v>15</v>
      </c>
      <c r="E406" s="18"/>
      <c r="F406" s="16">
        <f t="shared" si="129"/>
        <v>0</v>
      </c>
      <c r="G406" s="16">
        <f t="shared" si="130"/>
        <v>0</v>
      </c>
    </row>
    <row r="407" spans="1:7" s="8" customFormat="1" ht="16.5" customHeight="1" x14ac:dyDescent="0.2">
      <c r="A407" s="19" t="s">
        <v>965</v>
      </c>
      <c r="B407" s="56" t="s">
        <v>793</v>
      </c>
      <c r="C407" s="14" t="s">
        <v>14</v>
      </c>
      <c r="D407" s="9" t="s">
        <v>15</v>
      </c>
      <c r="E407" s="18"/>
      <c r="F407" s="16">
        <f t="shared" si="125"/>
        <v>0</v>
      </c>
      <c r="G407" s="16">
        <f t="shared" si="126"/>
        <v>0</v>
      </c>
    </row>
    <row r="408" spans="1:7" s="8" customFormat="1" ht="12.75" x14ac:dyDescent="0.2">
      <c r="A408" s="19" t="s">
        <v>966</v>
      </c>
      <c r="B408" s="56" t="s">
        <v>779</v>
      </c>
      <c r="C408" s="14" t="s">
        <v>14</v>
      </c>
      <c r="D408" s="9" t="s">
        <v>15</v>
      </c>
      <c r="E408" s="18"/>
      <c r="F408" s="16">
        <f t="shared" ref="F408:F409" si="131">ROUND(E408*23%,2)</f>
        <v>0</v>
      </c>
      <c r="G408" s="16">
        <f t="shared" ref="G408:G409" si="132">ROUND(E408+F408,2)</f>
        <v>0</v>
      </c>
    </row>
    <row r="409" spans="1:7" s="8" customFormat="1" ht="12.75" x14ac:dyDescent="0.2">
      <c r="A409" s="19" t="s">
        <v>967</v>
      </c>
      <c r="B409" s="56" t="s">
        <v>798</v>
      </c>
      <c r="C409" s="14" t="s">
        <v>14</v>
      </c>
      <c r="D409" s="9" t="s">
        <v>15</v>
      </c>
      <c r="E409" s="18"/>
      <c r="F409" s="16">
        <f t="shared" si="131"/>
        <v>0</v>
      </c>
      <c r="G409" s="16">
        <f t="shared" si="132"/>
        <v>0</v>
      </c>
    </row>
    <row r="410" spans="1:7" s="8" customFormat="1" ht="12.75" x14ac:dyDescent="0.2">
      <c r="A410" s="19" t="s">
        <v>281</v>
      </c>
      <c r="B410" s="61" t="s">
        <v>275</v>
      </c>
      <c r="C410" s="14" t="s">
        <v>14</v>
      </c>
      <c r="D410" s="9" t="s">
        <v>12</v>
      </c>
      <c r="E410" s="35">
        <f>SUM(E411:E415)</f>
        <v>0</v>
      </c>
      <c r="F410" s="35">
        <f>SUM(F411:F415)</f>
        <v>0</v>
      </c>
      <c r="G410" s="35">
        <f>SUM(G411:G415)</f>
        <v>0</v>
      </c>
    </row>
    <row r="411" spans="1:7" s="8" customFormat="1" ht="12.75" x14ac:dyDescent="0.2">
      <c r="A411" s="19" t="s">
        <v>812</v>
      </c>
      <c r="B411" s="56" t="s">
        <v>810</v>
      </c>
      <c r="C411" s="14" t="s">
        <v>14</v>
      </c>
      <c r="D411" s="9" t="s">
        <v>15</v>
      </c>
      <c r="E411" s="18"/>
      <c r="F411" s="16">
        <f t="shared" si="105"/>
        <v>0</v>
      </c>
      <c r="G411" s="16">
        <f t="shared" si="106"/>
        <v>0</v>
      </c>
    </row>
    <row r="412" spans="1:7" s="8" customFormat="1" ht="12.75" x14ac:dyDescent="0.2">
      <c r="A412" s="19" t="s">
        <v>813</v>
      </c>
      <c r="B412" s="56" t="s">
        <v>806</v>
      </c>
      <c r="C412" s="14" t="s">
        <v>14</v>
      </c>
      <c r="D412" s="9" t="s">
        <v>15</v>
      </c>
      <c r="E412" s="18"/>
      <c r="F412" s="16">
        <f t="shared" ref="F412:F415" si="133">ROUND(E412*23%,2)</f>
        <v>0</v>
      </c>
      <c r="G412" s="16">
        <f t="shared" ref="G412:G415" si="134">ROUND(E412+F412,2)</f>
        <v>0</v>
      </c>
    </row>
    <row r="413" spans="1:7" s="8" customFormat="1" ht="12.75" x14ac:dyDescent="0.2">
      <c r="A413" s="19" t="s">
        <v>814</v>
      </c>
      <c r="B413" s="56" t="s">
        <v>807</v>
      </c>
      <c r="C413" s="14" t="s">
        <v>14</v>
      </c>
      <c r="D413" s="9" t="s">
        <v>15</v>
      </c>
      <c r="E413" s="18"/>
      <c r="F413" s="16">
        <f t="shared" si="133"/>
        <v>0</v>
      </c>
      <c r="G413" s="16">
        <f t="shared" si="134"/>
        <v>0</v>
      </c>
    </row>
    <row r="414" spans="1:7" s="8" customFormat="1" ht="12.75" x14ac:dyDescent="0.2">
      <c r="A414" s="19" t="s">
        <v>815</v>
      </c>
      <c r="B414" s="56" t="s">
        <v>808</v>
      </c>
      <c r="C414" s="14" t="s">
        <v>14</v>
      </c>
      <c r="D414" s="9" t="s">
        <v>15</v>
      </c>
      <c r="E414" s="18"/>
      <c r="F414" s="16">
        <f t="shared" si="133"/>
        <v>0</v>
      </c>
      <c r="G414" s="16">
        <f t="shared" si="134"/>
        <v>0</v>
      </c>
    </row>
    <row r="415" spans="1:7" s="8" customFormat="1" ht="12.75" x14ac:dyDescent="0.2">
      <c r="A415" s="19" t="s">
        <v>816</v>
      </c>
      <c r="B415" s="56" t="s">
        <v>809</v>
      </c>
      <c r="C415" s="14" t="s">
        <v>14</v>
      </c>
      <c r="D415" s="9" t="s">
        <v>15</v>
      </c>
      <c r="E415" s="18"/>
      <c r="F415" s="16">
        <f t="shared" si="133"/>
        <v>0</v>
      </c>
      <c r="G415" s="16">
        <f t="shared" si="134"/>
        <v>0</v>
      </c>
    </row>
    <row r="416" spans="1:7" s="8" customFormat="1" ht="12.75" x14ac:dyDescent="0.2">
      <c r="A416" s="19" t="s">
        <v>282</v>
      </c>
      <c r="B416" s="61" t="s">
        <v>276</v>
      </c>
      <c r="C416" s="14" t="s">
        <v>14</v>
      </c>
      <c r="D416" s="9" t="s">
        <v>15</v>
      </c>
      <c r="E416" s="18"/>
      <c r="F416" s="16">
        <f t="shared" si="105"/>
        <v>0</v>
      </c>
      <c r="G416" s="16">
        <f t="shared" si="106"/>
        <v>0</v>
      </c>
    </row>
    <row r="417" spans="1:7" s="8" customFormat="1" ht="12.75" x14ac:dyDescent="0.2">
      <c r="A417" s="19" t="s">
        <v>283</v>
      </c>
      <c r="B417" s="49" t="s">
        <v>180</v>
      </c>
      <c r="C417" s="14" t="s">
        <v>14</v>
      </c>
      <c r="D417" s="9" t="s">
        <v>15</v>
      </c>
      <c r="E417" s="69"/>
      <c r="F417" s="35">
        <f t="shared" si="105"/>
        <v>0</v>
      </c>
      <c r="G417" s="35">
        <f t="shared" si="106"/>
        <v>0</v>
      </c>
    </row>
    <row r="418" spans="1:7" s="8" customFormat="1" ht="12.75" x14ac:dyDescent="0.2">
      <c r="A418" s="19" t="s">
        <v>284</v>
      </c>
      <c r="B418" s="49" t="s">
        <v>136</v>
      </c>
      <c r="C418" s="14" t="s">
        <v>14</v>
      </c>
      <c r="D418" s="9" t="s">
        <v>15</v>
      </c>
      <c r="E418" s="69"/>
      <c r="F418" s="35">
        <f t="shared" si="105"/>
        <v>0</v>
      </c>
      <c r="G418" s="35">
        <f t="shared" si="106"/>
        <v>0</v>
      </c>
    </row>
    <row r="419" spans="1:7" s="8" customFormat="1" ht="33" customHeight="1" x14ac:dyDescent="0.2">
      <c r="A419" s="36">
        <v>12</v>
      </c>
      <c r="B419" s="37" t="s">
        <v>377</v>
      </c>
      <c r="C419" s="38" t="s">
        <v>948</v>
      </c>
      <c r="D419" s="9" t="s">
        <v>12</v>
      </c>
      <c r="E419" s="35">
        <f>ROUND((SUM(E420:E428)),2)</f>
        <v>0</v>
      </c>
      <c r="F419" s="35">
        <f>ROUND((SUM(F420:F428)),2)</f>
        <v>0</v>
      </c>
      <c r="G419" s="35">
        <f>ROUND((SUM(G420:G428)),2)</f>
        <v>0</v>
      </c>
    </row>
    <row r="420" spans="1:7" s="8" customFormat="1" ht="12.75" x14ac:dyDescent="0.2">
      <c r="A420" s="19" t="s">
        <v>31</v>
      </c>
      <c r="B420" s="56" t="s">
        <v>35</v>
      </c>
      <c r="C420" s="14" t="s">
        <v>14</v>
      </c>
      <c r="D420" s="9" t="s">
        <v>15</v>
      </c>
      <c r="E420" s="18"/>
      <c r="F420" s="16">
        <f>ROUND(E420*23%,2)</f>
        <v>0</v>
      </c>
      <c r="G420" s="16">
        <f>ROUND(E420+F420,2)</f>
        <v>0</v>
      </c>
    </row>
    <row r="421" spans="1:7" s="8" customFormat="1" ht="12.75" x14ac:dyDescent="0.2">
      <c r="A421" s="19" t="s">
        <v>525</v>
      </c>
      <c r="B421" s="56" t="s">
        <v>36</v>
      </c>
      <c r="C421" s="14" t="s">
        <v>14</v>
      </c>
      <c r="D421" s="9" t="s">
        <v>15</v>
      </c>
      <c r="E421" s="18"/>
      <c r="F421" s="16">
        <f t="shared" ref="F421:F427" si="135">ROUND(E421*23%,2)</f>
        <v>0</v>
      </c>
      <c r="G421" s="16">
        <f t="shared" ref="G421:G427" si="136">ROUND(E421+F421,2)</f>
        <v>0</v>
      </c>
    </row>
    <row r="422" spans="1:7" s="8" customFormat="1" ht="12.75" x14ac:dyDescent="0.2">
      <c r="A422" s="19" t="s">
        <v>526</v>
      </c>
      <c r="B422" s="56" t="s">
        <v>37</v>
      </c>
      <c r="C422" s="14" t="s">
        <v>14</v>
      </c>
      <c r="D422" s="9" t="s">
        <v>15</v>
      </c>
      <c r="E422" s="18"/>
      <c r="F422" s="16">
        <f t="shared" si="135"/>
        <v>0</v>
      </c>
      <c r="G422" s="16">
        <f t="shared" si="136"/>
        <v>0</v>
      </c>
    </row>
    <row r="423" spans="1:7" s="8" customFormat="1" ht="12.75" x14ac:dyDescent="0.2">
      <c r="A423" s="19" t="s">
        <v>527</v>
      </c>
      <c r="B423" s="56" t="s">
        <v>38</v>
      </c>
      <c r="C423" s="14" t="s">
        <v>14</v>
      </c>
      <c r="D423" s="9" t="s">
        <v>15</v>
      </c>
      <c r="E423" s="18"/>
      <c r="F423" s="16">
        <f t="shared" si="135"/>
        <v>0</v>
      </c>
      <c r="G423" s="16">
        <f t="shared" si="136"/>
        <v>0</v>
      </c>
    </row>
    <row r="424" spans="1:7" s="8" customFormat="1" ht="12.75" x14ac:dyDescent="0.2">
      <c r="A424" s="19" t="s">
        <v>528</v>
      </c>
      <c r="B424" s="56" t="s">
        <v>39</v>
      </c>
      <c r="C424" s="14" t="s">
        <v>14</v>
      </c>
      <c r="D424" s="9" t="s">
        <v>15</v>
      </c>
      <c r="E424" s="18"/>
      <c r="F424" s="16">
        <f t="shared" si="135"/>
        <v>0</v>
      </c>
      <c r="G424" s="16">
        <f t="shared" si="136"/>
        <v>0</v>
      </c>
    </row>
    <row r="425" spans="1:7" s="8" customFormat="1" ht="12.75" x14ac:dyDescent="0.2">
      <c r="A425" s="19" t="s">
        <v>529</v>
      </c>
      <c r="B425" s="56" t="s">
        <v>40</v>
      </c>
      <c r="C425" s="14" t="s">
        <v>14</v>
      </c>
      <c r="D425" s="9" t="s">
        <v>15</v>
      </c>
      <c r="E425" s="18"/>
      <c r="F425" s="16">
        <f t="shared" si="135"/>
        <v>0</v>
      </c>
      <c r="G425" s="16">
        <f t="shared" si="136"/>
        <v>0</v>
      </c>
    </row>
    <row r="426" spans="1:7" s="8" customFormat="1" ht="12.75" x14ac:dyDescent="0.2">
      <c r="A426" s="19" t="s">
        <v>530</v>
      </c>
      <c r="B426" s="56" t="s">
        <v>367</v>
      </c>
      <c r="C426" s="14" t="s">
        <v>14</v>
      </c>
      <c r="D426" s="9" t="s">
        <v>15</v>
      </c>
      <c r="E426" s="18"/>
      <c r="F426" s="16">
        <f t="shared" si="135"/>
        <v>0</v>
      </c>
      <c r="G426" s="16">
        <f t="shared" si="136"/>
        <v>0</v>
      </c>
    </row>
    <row r="427" spans="1:7" s="8" customFormat="1" ht="12.75" x14ac:dyDescent="0.2">
      <c r="A427" s="19" t="s">
        <v>531</v>
      </c>
      <c r="B427" s="56" t="s">
        <v>41</v>
      </c>
      <c r="C427" s="14" t="s">
        <v>14</v>
      </c>
      <c r="D427" s="9" t="s">
        <v>15</v>
      </c>
      <c r="E427" s="18"/>
      <c r="F427" s="16">
        <f t="shared" si="135"/>
        <v>0</v>
      </c>
      <c r="G427" s="16">
        <f t="shared" si="136"/>
        <v>0</v>
      </c>
    </row>
    <row r="428" spans="1:7" s="8" customFormat="1" ht="12.75" x14ac:dyDescent="0.2">
      <c r="A428" s="19" t="s">
        <v>532</v>
      </c>
      <c r="B428" s="56" t="s">
        <v>368</v>
      </c>
      <c r="C428" s="14" t="s">
        <v>14</v>
      </c>
      <c r="D428" s="9" t="s">
        <v>15</v>
      </c>
      <c r="E428" s="18"/>
      <c r="F428" s="16">
        <f t="shared" si="105"/>
        <v>0</v>
      </c>
      <c r="G428" s="16">
        <f t="shared" si="106"/>
        <v>0</v>
      </c>
    </row>
    <row r="429" spans="1:7" s="8" customFormat="1" ht="26.25" customHeight="1" x14ac:dyDescent="0.2">
      <c r="A429" s="36">
        <v>13</v>
      </c>
      <c r="B429" s="37" t="s">
        <v>108</v>
      </c>
      <c r="C429" s="38" t="s">
        <v>949</v>
      </c>
      <c r="D429" s="9" t="s">
        <v>12</v>
      </c>
      <c r="E429" s="35">
        <f>ROUND((SUM(E430:E436)),2)</f>
        <v>0</v>
      </c>
      <c r="F429" s="35">
        <f>ROUND((SUM(F430:F436)),2)</f>
        <v>0</v>
      </c>
      <c r="G429" s="35">
        <f>ROUND((SUM(G430:G436)),2)</f>
        <v>0</v>
      </c>
    </row>
    <row r="430" spans="1:7" s="8" customFormat="1" ht="12.75" x14ac:dyDescent="0.2">
      <c r="A430" s="19" t="s">
        <v>518</v>
      </c>
      <c r="B430" s="56" t="s">
        <v>35</v>
      </c>
      <c r="C430" s="14" t="s">
        <v>14</v>
      </c>
      <c r="D430" s="9" t="s">
        <v>15</v>
      </c>
      <c r="E430" s="18"/>
      <c r="F430" s="16">
        <f t="shared" ref="F430:F436" si="137">ROUND(E430*23%,2)</f>
        <v>0</v>
      </c>
      <c r="G430" s="16">
        <f t="shared" ref="G430:G436" si="138">ROUND(E430+F430,2)</f>
        <v>0</v>
      </c>
    </row>
    <row r="431" spans="1:7" s="8" customFormat="1" ht="12.75" x14ac:dyDescent="0.2">
      <c r="A431" s="19" t="s">
        <v>519</v>
      </c>
      <c r="B431" s="56" t="s">
        <v>36</v>
      </c>
      <c r="C431" s="14" t="s">
        <v>14</v>
      </c>
      <c r="D431" s="9" t="s">
        <v>15</v>
      </c>
      <c r="E431" s="18"/>
      <c r="F431" s="16">
        <f t="shared" si="137"/>
        <v>0</v>
      </c>
      <c r="G431" s="16">
        <f t="shared" si="138"/>
        <v>0</v>
      </c>
    </row>
    <row r="432" spans="1:7" s="8" customFormat="1" ht="12.75" x14ac:dyDescent="0.2">
      <c r="A432" s="19" t="s">
        <v>520</v>
      </c>
      <c r="B432" s="56" t="s">
        <v>37</v>
      </c>
      <c r="C432" s="14" t="s">
        <v>14</v>
      </c>
      <c r="D432" s="9" t="s">
        <v>15</v>
      </c>
      <c r="E432" s="18"/>
      <c r="F432" s="16">
        <f t="shared" si="137"/>
        <v>0</v>
      </c>
      <c r="G432" s="16">
        <f t="shared" si="138"/>
        <v>0</v>
      </c>
    </row>
    <row r="433" spans="1:7" s="8" customFormat="1" ht="12.75" x14ac:dyDescent="0.2">
      <c r="A433" s="19" t="s">
        <v>521</v>
      </c>
      <c r="B433" s="56" t="s">
        <v>369</v>
      </c>
      <c r="C433" s="14" t="s">
        <v>14</v>
      </c>
      <c r="D433" s="9" t="s">
        <v>15</v>
      </c>
      <c r="E433" s="18"/>
      <c r="F433" s="16">
        <f t="shared" si="137"/>
        <v>0</v>
      </c>
      <c r="G433" s="16">
        <f t="shared" si="138"/>
        <v>0</v>
      </c>
    </row>
    <row r="434" spans="1:7" s="8" customFormat="1" ht="12.75" x14ac:dyDescent="0.2">
      <c r="A434" s="19" t="s">
        <v>522</v>
      </c>
      <c r="B434" s="56" t="s">
        <v>898</v>
      </c>
      <c r="C434" s="14" t="s">
        <v>14</v>
      </c>
      <c r="D434" s="9" t="s">
        <v>15</v>
      </c>
      <c r="E434" s="18"/>
      <c r="F434" s="16">
        <f t="shared" si="137"/>
        <v>0</v>
      </c>
      <c r="G434" s="16">
        <f t="shared" si="138"/>
        <v>0</v>
      </c>
    </row>
    <row r="435" spans="1:7" s="8" customFormat="1" ht="12.75" x14ac:dyDescent="0.2">
      <c r="A435" s="19" t="s">
        <v>523</v>
      </c>
      <c r="B435" s="56" t="s">
        <v>40</v>
      </c>
      <c r="C435" s="14" t="s">
        <v>14</v>
      </c>
      <c r="D435" s="9" t="s">
        <v>15</v>
      </c>
      <c r="E435" s="18"/>
      <c r="F435" s="16">
        <f t="shared" si="137"/>
        <v>0</v>
      </c>
      <c r="G435" s="16">
        <f t="shared" si="138"/>
        <v>0</v>
      </c>
    </row>
    <row r="436" spans="1:7" s="8" customFormat="1" ht="12.75" x14ac:dyDescent="0.2">
      <c r="A436" s="19" t="s">
        <v>524</v>
      </c>
      <c r="B436" s="56" t="s">
        <v>368</v>
      </c>
      <c r="C436" s="14" t="s">
        <v>14</v>
      </c>
      <c r="D436" s="9" t="s">
        <v>15</v>
      </c>
      <c r="E436" s="18"/>
      <c r="F436" s="16">
        <f t="shared" si="137"/>
        <v>0</v>
      </c>
      <c r="G436" s="16">
        <f t="shared" si="138"/>
        <v>0</v>
      </c>
    </row>
    <row r="437" spans="1:7" s="8" customFormat="1" ht="30.75" customHeight="1" x14ac:dyDescent="0.2">
      <c r="A437" s="36">
        <v>14</v>
      </c>
      <c r="B437" s="37" t="s">
        <v>54</v>
      </c>
      <c r="C437" s="40" t="s">
        <v>950</v>
      </c>
      <c r="D437" s="9" t="s">
        <v>12</v>
      </c>
      <c r="E437" s="35">
        <f>ROUND((SUM(E438:E447)),2)</f>
        <v>0</v>
      </c>
      <c r="F437" s="35">
        <f>ROUND((SUM(F438:F447)),2)</f>
        <v>0</v>
      </c>
      <c r="G437" s="35">
        <f>ROUND((SUM(G438:G447)),2)</f>
        <v>0</v>
      </c>
    </row>
    <row r="438" spans="1:7" s="8" customFormat="1" ht="12.75" x14ac:dyDescent="0.2">
      <c r="A438" s="11" t="s">
        <v>508</v>
      </c>
      <c r="B438" s="12" t="s">
        <v>35</v>
      </c>
      <c r="C438" s="14" t="s">
        <v>14</v>
      </c>
      <c r="D438" s="9" t="s">
        <v>15</v>
      </c>
      <c r="E438" s="18"/>
      <c r="F438" s="16">
        <f t="shared" ref="F438:F447" si="139">ROUND(E438*23%,2)</f>
        <v>0</v>
      </c>
      <c r="G438" s="16">
        <f t="shared" ref="G438:G447" si="140">ROUND(E438+F438,2)</f>
        <v>0</v>
      </c>
    </row>
    <row r="439" spans="1:7" s="8" customFormat="1" ht="12.75" x14ac:dyDescent="0.2">
      <c r="A439" s="11" t="s">
        <v>509</v>
      </c>
      <c r="B439" s="12" t="s">
        <v>366</v>
      </c>
      <c r="C439" s="14" t="s">
        <v>14</v>
      </c>
      <c r="D439" s="9" t="s">
        <v>15</v>
      </c>
      <c r="E439" s="18"/>
      <c r="F439" s="16">
        <f t="shared" si="139"/>
        <v>0</v>
      </c>
      <c r="G439" s="16">
        <f t="shared" si="140"/>
        <v>0</v>
      </c>
    </row>
    <row r="440" spans="1:7" s="8" customFormat="1" ht="12.75" x14ac:dyDescent="0.2">
      <c r="A440" s="11" t="s">
        <v>510</v>
      </c>
      <c r="B440" s="12" t="s">
        <v>36</v>
      </c>
      <c r="C440" s="14" t="s">
        <v>14</v>
      </c>
      <c r="D440" s="9" t="s">
        <v>15</v>
      </c>
      <c r="E440" s="18"/>
      <c r="F440" s="16">
        <f t="shared" si="139"/>
        <v>0</v>
      </c>
      <c r="G440" s="16">
        <f t="shared" si="140"/>
        <v>0</v>
      </c>
    </row>
    <row r="441" spans="1:7" s="8" customFormat="1" ht="12.75" x14ac:dyDescent="0.2">
      <c r="A441" s="11" t="s">
        <v>511</v>
      </c>
      <c r="B441" s="12" t="s">
        <v>37</v>
      </c>
      <c r="C441" s="14" t="s">
        <v>14</v>
      </c>
      <c r="D441" s="9" t="s">
        <v>15</v>
      </c>
      <c r="E441" s="18"/>
      <c r="F441" s="16">
        <f t="shared" si="139"/>
        <v>0</v>
      </c>
      <c r="G441" s="16">
        <f t="shared" si="140"/>
        <v>0</v>
      </c>
    </row>
    <row r="442" spans="1:7" s="8" customFormat="1" ht="12.75" x14ac:dyDescent="0.2">
      <c r="A442" s="11" t="s">
        <v>512</v>
      </c>
      <c r="B442" s="12" t="s">
        <v>38</v>
      </c>
      <c r="C442" s="14" t="s">
        <v>14</v>
      </c>
      <c r="D442" s="9" t="s">
        <v>15</v>
      </c>
      <c r="E442" s="18"/>
      <c r="F442" s="16">
        <f t="shared" si="139"/>
        <v>0</v>
      </c>
      <c r="G442" s="16">
        <f t="shared" si="140"/>
        <v>0</v>
      </c>
    </row>
    <row r="443" spans="1:7" s="8" customFormat="1" ht="12.75" x14ac:dyDescent="0.2">
      <c r="A443" s="11" t="s">
        <v>513</v>
      </c>
      <c r="B443" s="12" t="s">
        <v>39</v>
      </c>
      <c r="C443" s="14" t="s">
        <v>14</v>
      </c>
      <c r="D443" s="9" t="s">
        <v>15</v>
      </c>
      <c r="E443" s="15"/>
      <c r="F443" s="16">
        <f t="shared" si="139"/>
        <v>0</v>
      </c>
      <c r="G443" s="16">
        <f t="shared" si="140"/>
        <v>0</v>
      </c>
    </row>
    <row r="444" spans="1:7" s="8" customFormat="1" ht="12.75" x14ac:dyDescent="0.2">
      <c r="A444" s="11" t="s">
        <v>514</v>
      </c>
      <c r="B444" s="12" t="s">
        <v>40</v>
      </c>
      <c r="C444" s="14" t="s">
        <v>14</v>
      </c>
      <c r="D444" s="9" t="s">
        <v>15</v>
      </c>
      <c r="E444" s="18"/>
      <c r="F444" s="16">
        <f t="shared" si="139"/>
        <v>0</v>
      </c>
      <c r="G444" s="16">
        <f t="shared" si="140"/>
        <v>0</v>
      </c>
    </row>
    <row r="445" spans="1:7" s="8" customFormat="1" ht="12.75" x14ac:dyDescent="0.2">
      <c r="A445" s="11" t="s">
        <v>515</v>
      </c>
      <c r="B445" s="12" t="s">
        <v>367</v>
      </c>
      <c r="C445" s="14" t="s">
        <v>14</v>
      </c>
      <c r="D445" s="9" t="s">
        <v>15</v>
      </c>
      <c r="E445" s="18"/>
      <c r="F445" s="16">
        <f t="shared" si="139"/>
        <v>0</v>
      </c>
      <c r="G445" s="16">
        <f t="shared" si="140"/>
        <v>0</v>
      </c>
    </row>
    <row r="446" spans="1:7" s="8" customFormat="1" ht="12.75" x14ac:dyDescent="0.2">
      <c r="A446" s="11" t="s">
        <v>516</v>
      </c>
      <c r="B446" s="12" t="s">
        <v>41</v>
      </c>
      <c r="C446" s="14" t="s">
        <v>14</v>
      </c>
      <c r="D446" s="9" t="s">
        <v>15</v>
      </c>
      <c r="E446" s="18"/>
      <c r="F446" s="16">
        <f t="shared" si="139"/>
        <v>0</v>
      </c>
      <c r="G446" s="16">
        <f t="shared" si="140"/>
        <v>0</v>
      </c>
    </row>
    <row r="447" spans="1:7" s="8" customFormat="1" ht="12.75" x14ac:dyDescent="0.2">
      <c r="A447" s="11" t="s">
        <v>517</v>
      </c>
      <c r="B447" s="12" t="s">
        <v>368</v>
      </c>
      <c r="C447" s="14" t="s">
        <v>14</v>
      </c>
      <c r="D447" s="9" t="s">
        <v>15</v>
      </c>
      <c r="E447" s="18"/>
      <c r="F447" s="16">
        <f t="shared" si="139"/>
        <v>0</v>
      </c>
      <c r="G447" s="16">
        <f t="shared" si="140"/>
        <v>0</v>
      </c>
    </row>
    <row r="448" spans="1:7" s="8" customFormat="1" ht="24.75" customHeight="1" x14ac:dyDescent="0.2">
      <c r="A448" s="36">
        <v>15</v>
      </c>
      <c r="B448" s="37" t="s">
        <v>109</v>
      </c>
      <c r="C448" s="40" t="s">
        <v>951</v>
      </c>
      <c r="D448" s="9" t="s">
        <v>12</v>
      </c>
      <c r="E448" s="35">
        <f>ROUND((SUM(E449:E457)),2)</f>
        <v>0</v>
      </c>
      <c r="F448" s="35">
        <f>ROUND((SUM(F449:F457)),2)</f>
        <v>0</v>
      </c>
      <c r="G448" s="35">
        <f>ROUND((SUM(G449:G457)),2)</f>
        <v>0</v>
      </c>
    </row>
    <row r="449" spans="1:7" s="8" customFormat="1" ht="12.75" x14ac:dyDescent="0.2">
      <c r="A449" s="11" t="s">
        <v>533</v>
      </c>
      <c r="B449" s="12" t="s">
        <v>35</v>
      </c>
      <c r="C449" s="14" t="s">
        <v>14</v>
      </c>
      <c r="D449" s="9" t="s">
        <v>15</v>
      </c>
      <c r="E449" s="18"/>
      <c r="F449" s="16">
        <f t="shared" ref="F449:F457" si="141">ROUND(E449*23%,2)</f>
        <v>0</v>
      </c>
      <c r="G449" s="16">
        <f t="shared" ref="G449:G457" si="142">ROUND(E449+F449,2)</f>
        <v>0</v>
      </c>
    </row>
    <row r="450" spans="1:7" s="8" customFormat="1" ht="12.75" x14ac:dyDescent="0.2">
      <c r="A450" s="11" t="s">
        <v>534</v>
      </c>
      <c r="B450" s="12" t="s">
        <v>36</v>
      </c>
      <c r="C450" s="14" t="s">
        <v>14</v>
      </c>
      <c r="D450" s="9" t="s">
        <v>15</v>
      </c>
      <c r="E450" s="18"/>
      <c r="F450" s="16">
        <f t="shared" si="141"/>
        <v>0</v>
      </c>
      <c r="G450" s="16">
        <f t="shared" si="142"/>
        <v>0</v>
      </c>
    </row>
    <row r="451" spans="1:7" s="8" customFormat="1" ht="12.75" x14ac:dyDescent="0.2">
      <c r="A451" s="11" t="s">
        <v>535</v>
      </c>
      <c r="B451" s="12" t="s">
        <v>37</v>
      </c>
      <c r="C451" s="14" t="s">
        <v>14</v>
      </c>
      <c r="D451" s="9" t="s">
        <v>15</v>
      </c>
      <c r="E451" s="18"/>
      <c r="F451" s="16">
        <f t="shared" si="141"/>
        <v>0</v>
      </c>
      <c r="G451" s="16">
        <f t="shared" si="142"/>
        <v>0</v>
      </c>
    </row>
    <row r="452" spans="1:7" s="8" customFormat="1" ht="12.75" x14ac:dyDescent="0.2">
      <c r="A452" s="11" t="s">
        <v>536</v>
      </c>
      <c r="B452" s="12" t="s">
        <v>38</v>
      </c>
      <c r="C452" s="14" t="s">
        <v>14</v>
      </c>
      <c r="D452" s="9" t="s">
        <v>15</v>
      </c>
      <c r="E452" s="18"/>
      <c r="F452" s="16">
        <f t="shared" si="141"/>
        <v>0</v>
      </c>
      <c r="G452" s="16">
        <f t="shared" si="142"/>
        <v>0</v>
      </c>
    </row>
    <row r="453" spans="1:7" s="8" customFormat="1" ht="12.75" x14ac:dyDescent="0.2">
      <c r="A453" s="11" t="s">
        <v>537</v>
      </c>
      <c r="B453" s="12" t="s">
        <v>39</v>
      </c>
      <c r="C453" s="14" t="s">
        <v>14</v>
      </c>
      <c r="D453" s="9" t="s">
        <v>15</v>
      </c>
      <c r="E453" s="18"/>
      <c r="F453" s="16">
        <f t="shared" si="141"/>
        <v>0</v>
      </c>
      <c r="G453" s="16">
        <f t="shared" si="142"/>
        <v>0</v>
      </c>
    </row>
    <row r="454" spans="1:7" s="8" customFormat="1" ht="12.75" x14ac:dyDescent="0.2">
      <c r="A454" s="11" t="s">
        <v>538</v>
      </c>
      <c r="B454" s="12" t="s">
        <v>40</v>
      </c>
      <c r="C454" s="14" t="s">
        <v>14</v>
      </c>
      <c r="D454" s="9" t="s">
        <v>15</v>
      </c>
      <c r="E454" s="15"/>
      <c r="F454" s="16">
        <f t="shared" si="141"/>
        <v>0</v>
      </c>
      <c r="G454" s="16">
        <f t="shared" si="142"/>
        <v>0</v>
      </c>
    </row>
    <row r="455" spans="1:7" s="8" customFormat="1" ht="12.75" x14ac:dyDescent="0.2">
      <c r="A455" s="11" t="s">
        <v>539</v>
      </c>
      <c r="B455" s="12" t="s">
        <v>367</v>
      </c>
      <c r="C455" s="14" t="s">
        <v>14</v>
      </c>
      <c r="D455" s="9" t="s">
        <v>15</v>
      </c>
      <c r="E455" s="18"/>
      <c r="F455" s="16">
        <f t="shared" si="141"/>
        <v>0</v>
      </c>
      <c r="G455" s="16">
        <f t="shared" si="142"/>
        <v>0</v>
      </c>
    </row>
    <row r="456" spans="1:7" s="8" customFormat="1" ht="12.75" x14ac:dyDescent="0.2">
      <c r="A456" s="11" t="s">
        <v>540</v>
      </c>
      <c r="B456" s="12" t="s">
        <v>41</v>
      </c>
      <c r="C456" s="14" t="s">
        <v>14</v>
      </c>
      <c r="D456" s="9" t="s">
        <v>15</v>
      </c>
      <c r="E456" s="18"/>
      <c r="F456" s="16">
        <f t="shared" si="141"/>
        <v>0</v>
      </c>
      <c r="G456" s="16">
        <f t="shared" si="142"/>
        <v>0</v>
      </c>
    </row>
    <row r="457" spans="1:7" s="8" customFormat="1" ht="12.75" x14ac:dyDescent="0.2">
      <c r="A457" s="11" t="s">
        <v>541</v>
      </c>
      <c r="B457" s="12" t="s">
        <v>368</v>
      </c>
      <c r="C457" s="14" t="s">
        <v>14</v>
      </c>
      <c r="D457" s="9" t="s">
        <v>15</v>
      </c>
      <c r="E457" s="18"/>
      <c r="F457" s="16">
        <f t="shared" si="141"/>
        <v>0</v>
      </c>
      <c r="G457" s="16">
        <f t="shared" si="142"/>
        <v>0</v>
      </c>
    </row>
    <row r="458" spans="1:7" s="8" customFormat="1" ht="28.5" customHeight="1" x14ac:dyDescent="0.2">
      <c r="A458" s="36">
        <v>16</v>
      </c>
      <c r="B458" s="37" t="s">
        <v>110</v>
      </c>
      <c r="C458" s="40" t="s">
        <v>952</v>
      </c>
      <c r="D458" s="9" t="s">
        <v>12</v>
      </c>
      <c r="E458" s="35">
        <f>ROUND((SUM(E459:E465)),2)</f>
        <v>0</v>
      </c>
      <c r="F458" s="35">
        <f>ROUND((SUM(F459:F465)),2)</f>
        <v>0</v>
      </c>
      <c r="G458" s="35">
        <f>ROUND((SUM(G459:G465)),2)</f>
        <v>0</v>
      </c>
    </row>
    <row r="459" spans="1:7" s="8" customFormat="1" ht="12.75" x14ac:dyDescent="0.2">
      <c r="A459" s="11" t="s">
        <v>542</v>
      </c>
      <c r="B459" s="12" t="s">
        <v>35</v>
      </c>
      <c r="C459" s="14" t="s">
        <v>14</v>
      </c>
      <c r="D459" s="9" t="s">
        <v>15</v>
      </c>
      <c r="E459" s="18"/>
      <c r="F459" s="16">
        <f t="shared" ref="F459:F465" si="143">ROUND(E459*23%,2)</f>
        <v>0</v>
      </c>
      <c r="G459" s="16">
        <f t="shared" ref="G459:G465" si="144">ROUND(E459+F459,2)</f>
        <v>0</v>
      </c>
    </row>
    <row r="460" spans="1:7" s="8" customFormat="1" ht="12.75" x14ac:dyDescent="0.2">
      <c r="A460" s="11" t="s">
        <v>543</v>
      </c>
      <c r="B460" s="12" t="s">
        <v>36</v>
      </c>
      <c r="C460" s="14" t="s">
        <v>14</v>
      </c>
      <c r="D460" s="9" t="s">
        <v>15</v>
      </c>
      <c r="E460" s="18"/>
      <c r="F460" s="16">
        <f t="shared" si="143"/>
        <v>0</v>
      </c>
      <c r="G460" s="16">
        <f t="shared" si="144"/>
        <v>0</v>
      </c>
    </row>
    <row r="461" spans="1:7" s="8" customFormat="1" ht="12.75" x14ac:dyDescent="0.2">
      <c r="A461" s="11" t="s">
        <v>544</v>
      </c>
      <c r="B461" s="12" t="s">
        <v>37</v>
      </c>
      <c r="C461" s="14" t="s">
        <v>14</v>
      </c>
      <c r="D461" s="9" t="s">
        <v>15</v>
      </c>
      <c r="E461" s="18"/>
      <c r="F461" s="16">
        <f t="shared" si="143"/>
        <v>0</v>
      </c>
      <c r="G461" s="16">
        <f t="shared" si="144"/>
        <v>0</v>
      </c>
    </row>
    <row r="462" spans="1:7" s="8" customFormat="1" ht="12.75" x14ac:dyDescent="0.2">
      <c r="A462" s="11" t="s">
        <v>545</v>
      </c>
      <c r="B462" s="12" t="s">
        <v>369</v>
      </c>
      <c r="C462" s="14" t="s">
        <v>14</v>
      </c>
      <c r="D462" s="9" t="s">
        <v>15</v>
      </c>
      <c r="E462" s="18"/>
      <c r="F462" s="16">
        <f t="shared" si="143"/>
        <v>0</v>
      </c>
      <c r="G462" s="16">
        <f t="shared" si="144"/>
        <v>0</v>
      </c>
    </row>
    <row r="463" spans="1:7" s="8" customFormat="1" ht="12.75" x14ac:dyDescent="0.2">
      <c r="A463" s="11" t="s">
        <v>546</v>
      </c>
      <c r="B463" s="12" t="s">
        <v>367</v>
      </c>
      <c r="C463" s="14" t="s">
        <v>14</v>
      </c>
      <c r="D463" s="9" t="s">
        <v>15</v>
      </c>
      <c r="E463" s="18"/>
      <c r="F463" s="16">
        <f t="shared" si="143"/>
        <v>0</v>
      </c>
      <c r="G463" s="16">
        <f t="shared" si="144"/>
        <v>0</v>
      </c>
    </row>
    <row r="464" spans="1:7" s="8" customFormat="1" ht="12.75" x14ac:dyDescent="0.2">
      <c r="A464" s="11" t="s">
        <v>547</v>
      </c>
      <c r="B464" s="12" t="s">
        <v>41</v>
      </c>
      <c r="C464" s="14" t="s">
        <v>14</v>
      </c>
      <c r="D464" s="9" t="s">
        <v>15</v>
      </c>
      <c r="E464" s="15"/>
      <c r="F464" s="16">
        <f t="shared" si="143"/>
        <v>0</v>
      </c>
      <c r="G464" s="16">
        <f t="shared" si="144"/>
        <v>0</v>
      </c>
    </row>
    <row r="465" spans="1:7" s="8" customFormat="1" ht="12.75" x14ac:dyDescent="0.2">
      <c r="A465" s="11" t="s">
        <v>548</v>
      </c>
      <c r="B465" s="12" t="s">
        <v>368</v>
      </c>
      <c r="C465" s="14" t="s">
        <v>14</v>
      </c>
      <c r="D465" s="9" t="s">
        <v>15</v>
      </c>
      <c r="E465" s="18"/>
      <c r="F465" s="16">
        <f t="shared" si="143"/>
        <v>0</v>
      </c>
      <c r="G465" s="16">
        <f t="shared" si="144"/>
        <v>0</v>
      </c>
    </row>
    <row r="466" spans="1:7" s="8" customFormat="1" ht="27" customHeight="1" x14ac:dyDescent="0.2">
      <c r="A466" s="36">
        <v>17</v>
      </c>
      <c r="B466" s="37" t="s">
        <v>370</v>
      </c>
      <c r="C466" s="40" t="s">
        <v>953</v>
      </c>
      <c r="D466" s="9" t="s">
        <v>12</v>
      </c>
      <c r="E466" s="35">
        <f>ROUND((SUM(E467:E473)),2)</f>
        <v>0</v>
      </c>
      <c r="F466" s="35">
        <f>ROUND((SUM(F467:F473)),2)</f>
        <v>0</v>
      </c>
      <c r="G466" s="35">
        <f>ROUND((SUM(G467:G473)),2)</f>
        <v>0</v>
      </c>
    </row>
    <row r="467" spans="1:7" s="8" customFormat="1" ht="12.75" x14ac:dyDescent="0.2">
      <c r="A467" s="11" t="s">
        <v>549</v>
      </c>
      <c r="B467" s="12" t="s">
        <v>35</v>
      </c>
      <c r="C467" s="14" t="s">
        <v>14</v>
      </c>
      <c r="D467" s="9" t="s">
        <v>15</v>
      </c>
      <c r="E467" s="18"/>
      <c r="F467" s="16">
        <f t="shared" ref="F467:F473" si="145">ROUND(E467*23%,2)</f>
        <v>0</v>
      </c>
      <c r="G467" s="16">
        <f t="shared" ref="G467:G473" si="146">ROUND(E467+F467,2)</f>
        <v>0</v>
      </c>
    </row>
    <row r="468" spans="1:7" s="8" customFormat="1" ht="12.75" x14ac:dyDescent="0.2">
      <c r="A468" s="11" t="s">
        <v>550</v>
      </c>
      <c r="B468" s="12" t="s">
        <v>36</v>
      </c>
      <c r="C468" s="14" t="s">
        <v>14</v>
      </c>
      <c r="D468" s="9" t="s">
        <v>15</v>
      </c>
      <c r="E468" s="18"/>
      <c r="F468" s="16">
        <f t="shared" si="145"/>
        <v>0</v>
      </c>
      <c r="G468" s="16">
        <f t="shared" si="146"/>
        <v>0</v>
      </c>
    </row>
    <row r="469" spans="1:7" s="8" customFormat="1" ht="12.75" x14ac:dyDescent="0.2">
      <c r="A469" s="11" t="s">
        <v>551</v>
      </c>
      <c r="B469" s="12" t="s">
        <v>37</v>
      </c>
      <c r="C469" s="14" t="s">
        <v>14</v>
      </c>
      <c r="D469" s="9" t="s">
        <v>15</v>
      </c>
      <c r="E469" s="18"/>
      <c r="F469" s="16">
        <f t="shared" si="145"/>
        <v>0</v>
      </c>
      <c r="G469" s="16">
        <f t="shared" si="146"/>
        <v>0</v>
      </c>
    </row>
    <row r="470" spans="1:7" s="8" customFormat="1" ht="12.75" x14ac:dyDescent="0.2">
      <c r="A470" s="11" t="s">
        <v>552</v>
      </c>
      <c r="B470" s="12" t="s">
        <v>369</v>
      </c>
      <c r="C470" s="14" t="s">
        <v>14</v>
      </c>
      <c r="D470" s="9" t="s">
        <v>15</v>
      </c>
      <c r="E470" s="18"/>
      <c r="F470" s="16">
        <f t="shared" si="145"/>
        <v>0</v>
      </c>
      <c r="G470" s="16">
        <f t="shared" si="146"/>
        <v>0</v>
      </c>
    </row>
    <row r="471" spans="1:7" s="8" customFormat="1" ht="12.75" x14ac:dyDescent="0.2">
      <c r="A471" s="11" t="s">
        <v>553</v>
      </c>
      <c r="B471" s="12" t="s">
        <v>367</v>
      </c>
      <c r="C471" s="14" t="s">
        <v>14</v>
      </c>
      <c r="D471" s="9" t="s">
        <v>15</v>
      </c>
      <c r="E471" s="18"/>
      <c r="F471" s="16">
        <f t="shared" si="145"/>
        <v>0</v>
      </c>
      <c r="G471" s="16">
        <f t="shared" si="146"/>
        <v>0</v>
      </c>
    </row>
    <row r="472" spans="1:7" s="8" customFormat="1" ht="12.75" x14ac:dyDescent="0.2">
      <c r="A472" s="11" t="s">
        <v>554</v>
      </c>
      <c r="B472" s="12" t="s">
        <v>41</v>
      </c>
      <c r="C472" s="14" t="s">
        <v>14</v>
      </c>
      <c r="D472" s="9" t="s">
        <v>15</v>
      </c>
      <c r="E472" s="15"/>
      <c r="F472" s="16">
        <f t="shared" si="145"/>
        <v>0</v>
      </c>
      <c r="G472" s="16">
        <f t="shared" si="146"/>
        <v>0</v>
      </c>
    </row>
    <row r="473" spans="1:7" s="8" customFormat="1" ht="12.75" x14ac:dyDescent="0.2">
      <c r="A473" s="11" t="s">
        <v>555</v>
      </c>
      <c r="B473" s="12" t="s">
        <v>368</v>
      </c>
      <c r="C473" s="14" t="s">
        <v>14</v>
      </c>
      <c r="D473" s="9" t="s">
        <v>15</v>
      </c>
      <c r="E473" s="18"/>
      <c r="F473" s="16">
        <f t="shared" si="145"/>
        <v>0</v>
      </c>
      <c r="G473" s="16">
        <f t="shared" si="146"/>
        <v>0</v>
      </c>
    </row>
    <row r="474" spans="1:7" s="8" customFormat="1" ht="25.5" customHeight="1" x14ac:dyDescent="0.2">
      <c r="A474" s="36">
        <v>18</v>
      </c>
      <c r="B474" s="37" t="s">
        <v>111</v>
      </c>
      <c r="C474" s="40" t="s">
        <v>954</v>
      </c>
      <c r="D474" s="9" t="s">
        <v>12</v>
      </c>
      <c r="E474" s="35">
        <f>ROUND((SUM(E475:E475)),2)</f>
        <v>0</v>
      </c>
      <c r="F474" s="35">
        <f>ROUND((SUM(F475:F475)),2)</f>
        <v>0</v>
      </c>
      <c r="G474" s="35">
        <f>ROUND((SUM(G475:G475)),2)</f>
        <v>0</v>
      </c>
    </row>
    <row r="475" spans="1:7" s="8" customFormat="1" ht="12.75" x14ac:dyDescent="0.2">
      <c r="A475" s="11" t="s">
        <v>556</v>
      </c>
      <c r="B475" s="8" t="s">
        <v>371</v>
      </c>
      <c r="C475" s="14" t="s">
        <v>14</v>
      </c>
      <c r="D475" s="9" t="s">
        <v>15</v>
      </c>
      <c r="E475" s="18"/>
      <c r="F475" s="16">
        <f t="shared" ref="F475" si="147">ROUND(E475*23%,2)</f>
        <v>0</v>
      </c>
      <c r="G475" s="16">
        <f t="shared" ref="G475" si="148">ROUND(E475+F475,2)</f>
        <v>0</v>
      </c>
    </row>
    <row r="476" spans="1:7" s="8" customFormat="1" ht="31.5" customHeight="1" x14ac:dyDescent="0.2">
      <c r="A476" s="36">
        <v>19</v>
      </c>
      <c r="B476" s="37" t="s">
        <v>817</v>
      </c>
      <c r="C476" s="40" t="s">
        <v>944</v>
      </c>
      <c r="D476" s="9" t="s">
        <v>12</v>
      </c>
      <c r="E476" s="35">
        <f>E477+E484+E504+E505+E510+E511</f>
        <v>0</v>
      </c>
      <c r="F476" s="35">
        <f>F477+F484+F504+F505+F510+F511</f>
        <v>0</v>
      </c>
      <c r="G476" s="35">
        <f>G477+G484+G504+G505+G510+G511</f>
        <v>0</v>
      </c>
    </row>
    <row r="477" spans="1:7" s="8" customFormat="1" ht="12.75" x14ac:dyDescent="0.2">
      <c r="A477" s="65" t="s">
        <v>768</v>
      </c>
      <c r="B477" s="66" t="s">
        <v>33</v>
      </c>
      <c r="C477" s="14" t="s">
        <v>14</v>
      </c>
      <c r="D477" s="9" t="s">
        <v>12</v>
      </c>
      <c r="E477" s="35">
        <f>E478+E479</f>
        <v>0</v>
      </c>
      <c r="F477" s="35">
        <f>F478+F479</f>
        <v>0</v>
      </c>
      <c r="G477" s="35">
        <f>G478+G479</f>
        <v>0</v>
      </c>
    </row>
    <row r="478" spans="1:7" s="8" customFormat="1" ht="12.75" x14ac:dyDescent="0.2">
      <c r="A478" s="63" t="s">
        <v>823</v>
      </c>
      <c r="B478" s="56" t="s">
        <v>123</v>
      </c>
      <c r="C478" s="14" t="s">
        <v>14</v>
      </c>
      <c r="D478" s="9" t="s">
        <v>15</v>
      </c>
      <c r="E478" s="18"/>
      <c r="F478" s="16">
        <f t="shared" ref="F478" si="149">ROUND(E478*23%,2)</f>
        <v>0</v>
      </c>
      <c r="G478" s="16">
        <f t="shared" ref="G478" si="150">ROUND(E478+F478,2)</f>
        <v>0</v>
      </c>
    </row>
    <row r="479" spans="1:7" s="8" customFormat="1" ht="12.75" x14ac:dyDescent="0.2">
      <c r="A479" s="65" t="s">
        <v>824</v>
      </c>
      <c r="B479" s="61" t="s">
        <v>818</v>
      </c>
      <c r="C479" s="14" t="s">
        <v>14</v>
      </c>
      <c r="D479" s="9" t="s">
        <v>12</v>
      </c>
      <c r="E479" s="35">
        <f>ROUND((SUM(E480:E483)),2)</f>
        <v>0</v>
      </c>
      <c r="F479" s="35">
        <f>ROUND((SUM(F480:F483)),2)</f>
        <v>0</v>
      </c>
      <c r="G479" s="35">
        <f>ROUND((SUM(G480:G483)),2)</f>
        <v>0</v>
      </c>
    </row>
    <row r="480" spans="1:7" s="8" customFormat="1" ht="12.75" x14ac:dyDescent="0.2">
      <c r="A480" s="63" t="s">
        <v>825</v>
      </c>
      <c r="B480" s="56" t="s">
        <v>819</v>
      </c>
      <c r="C480" s="14" t="s">
        <v>14</v>
      </c>
      <c r="D480" s="9" t="s">
        <v>15</v>
      </c>
      <c r="E480" s="18"/>
      <c r="F480" s="16">
        <f t="shared" ref="F480:F483" si="151">ROUND(E480*23%,2)</f>
        <v>0</v>
      </c>
      <c r="G480" s="16">
        <f t="shared" ref="G480:G483" si="152">ROUND(E480+F480,2)</f>
        <v>0</v>
      </c>
    </row>
    <row r="481" spans="1:7" s="8" customFormat="1" ht="12.75" x14ac:dyDescent="0.2">
      <c r="A481" s="63" t="s">
        <v>826</v>
      </c>
      <c r="B481" s="56" t="s">
        <v>820</v>
      </c>
      <c r="C481" s="14" t="s">
        <v>14</v>
      </c>
      <c r="D481" s="9" t="s">
        <v>15</v>
      </c>
      <c r="E481" s="18"/>
      <c r="F481" s="16">
        <f t="shared" si="151"/>
        <v>0</v>
      </c>
      <c r="G481" s="16">
        <f t="shared" si="152"/>
        <v>0</v>
      </c>
    </row>
    <row r="482" spans="1:7" s="8" customFormat="1" ht="12.75" x14ac:dyDescent="0.2">
      <c r="A482" s="63" t="s">
        <v>827</v>
      </c>
      <c r="B482" s="56" t="s">
        <v>821</v>
      </c>
      <c r="C482" s="14" t="s">
        <v>14</v>
      </c>
      <c r="D482" s="9" t="s">
        <v>15</v>
      </c>
      <c r="E482" s="18"/>
      <c r="F482" s="16">
        <f t="shared" si="151"/>
        <v>0</v>
      </c>
      <c r="G482" s="16">
        <f t="shared" si="152"/>
        <v>0</v>
      </c>
    </row>
    <row r="483" spans="1:7" s="8" customFormat="1" ht="12.75" x14ac:dyDescent="0.2">
      <c r="A483" s="63" t="s">
        <v>828</v>
      </c>
      <c r="B483" s="56" t="s">
        <v>822</v>
      </c>
      <c r="C483" s="14" t="s">
        <v>14</v>
      </c>
      <c r="D483" s="9" t="s">
        <v>15</v>
      </c>
      <c r="E483" s="18"/>
      <c r="F483" s="16">
        <f t="shared" si="151"/>
        <v>0</v>
      </c>
      <c r="G483" s="16">
        <f t="shared" si="152"/>
        <v>0</v>
      </c>
    </row>
    <row r="484" spans="1:7" s="8" customFormat="1" ht="12.75" x14ac:dyDescent="0.2">
      <c r="A484" s="65" t="s">
        <v>830</v>
      </c>
      <c r="B484" s="61" t="s">
        <v>829</v>
      </c>
      <c r="C484" s="14" t="s">
        <v>14</v>
      </c>
      <c r="D484" s="9" t="s">
        <v>12</v>
      </c>
      <c r="E484" s="35">
        <f>E485+E490</f>
        <v>0</v>
      </c>
      <c r="F484" s="35">
        <f>F485+F490</f>
        <v>0</v>
      </c>
      <c r="G484" s="35">
        <f>G485+G490</f>
        <v>0</v>
      </c>
    </row>
    <row r="485" spans="1:7" s="8" customFormat="1" ht="12.75" x14ac:dyDescent="0.2">
      <c r="A485" s="65" t="s">
        <v>832</v>
      </c>
      <c r="B485" s="61" t="s">
        <v>831</v>
      </c>
      <c r="C485" s="14" t="s">
        <v>14</v>
      </c>
      <c r="D485" s="9" t="s">
        <v>12</v>
      </c>
      <c r="E485" s="35">
        <f>ROUND((SUM(E486:E489)),2)</f>
        <v>0</v>
      </c>
      <c r="F485" s="35">
        <f>ROUND((SUM(F486:F489)),2)</f>
        <v>0</v>
      </c>
      <c r="G485" s="35">
        <f>ROUND((SUM(G486:G489)),2)</f>
        <v>0</v>
      </c>
    </row>
    <row r="486" spans="1:7" s="8" customFormat="1" ht="12.75" x14ac:dyDescent="0.2">
      <c r="A486" s="63" t="s">
        <v>834</v>
      </c>
      <c r="B486" s="56" t="s">
        <v>132</v>
      </c>
      <c r="C486" s="14" t="s">
        <v>14</v>
      </c>
      <c r="D486" s="9" t="s">
        <v>15</v>
      </c>
      <c r="E486" s="18"/>
      <c r="F486" s="16">
        <f t="shared" ref="F486:F519" si="153">ROUND(E486*23%,2)</f>
        <v>0</v>
      </c>
      <c r="G486" s="16">
        <f t="shared" ref="G486:G519" si="154">ROUND(E486+F486,2)</f>
        <v>0</v>
      </c>
    </row>
    <row r="487" spans="1:7" s="8" customFormat="1" ht="12.75" x14ac:dyDescent="0.2">
      <c r="A487" s="63" t="s">
        <v>835</v>
      </c>
      <c r="B487" s="56" t="s">
        <v>157</v>
      </c>
      <c r="C487" s="14" t="s">
        <v>14</v>
      </c>
      <c r="D487" s="9" t="s">
        <v>15</v>
      </c>
      <c r="E487" s="18"/>
      <c r="F487" s="16">
        <f t="shared" si="153"/>
        <v>0</v>
      </c>
      <c r="G487" s="16">
        <f t="shared" si="154"/>
        <v>0</v>
      </c>
    </row>
    <row r="488" spans="1:7" s="8" customFormat="1" ht="12.75" x14ac:dyDescent="0.2">
      <c r="A488" s="63" t="s">
        <v>836</v>
      </c>
      <c r="B488" s="56" t="s">
        <v>214</v>
      </c>
      <c r="C488" s="14" t="s">
        <v>14</v>
      </c>
      <c r="D488" s="9" t="s">
        <v>15</v>
      </c>
      <c r="E488" s="18"/>
      <c r="F488" s="16">
        <f t="shared" si="153"/>
        <v>0</v>
      </c>
      <c r="G488" s="16">
        <f t="shared" si="154"/>
        <v>0</v>
      </c>
    </row>
    <row r="489" spans="1:7" s="8" customFormat="1" ht="12.75" x14ac:dyDescent="0.2">
      <c r="A489" s="63" t="s">
        <v>837</v>
      </c>
      <c r="B489" s="56" t="s">
        <v>833</v>
      </c>
      <c r="C489" s="14" t="s">
        <v>14</v>
      </c>
      <c r="D489" s="9" t="s">
        <v>15</v>
      </c>
      <c r="E489" s="18"/>
      <c r="F489" s="16">
        <f t="shared" si="153"/>
        <v>0</v>
      </c>
      <c r="G489" s="16">
        <f t="shared" si="154"/>
        <v>0</v>
      </c>
    </row>
    <row r="490" spans="1:7" s="8" customFormat="1" ht="12.75" x14ac:dyDescent="0.2">
      <c r="A490" s="65" t="s">
        <v>838</v>
      </c>
      <c r="B490" s="66" t="s">
        <v>839</v>
      </c>
      <c r="C490" s="14" t="s">
        <v>14</v>
      </c>
      <c r="D490" s="9" t="s">
        <v>12</v>
      </c>
      <c r="E490" s="35">
        <f>ROUND((SUM(E491:E493))+E496+E501+E502+E503,2)</f>
        <v>0</v>
      </c>
      <c r="F490" s="35">
        <f>ROUND((SUM(F492:F493))+F496+F501+F502+F503,2)</f>
        <v>0</v>
      </c>
      <c r="G490" s="35">
        <f>ROUND((SUM(G492:G493))+G496+G501+G502+G503,2)</f>
        <v>0</v>
      </c>
    </row>
    <row r="491" spans="1:7" s="8" customFormat="1" ht="12.75" x14ac:dyDescent="0.2">
      <c r="A491" s="63" t="s">
        <v>848</v>
      </c>
      <c r="B491" s="56" t="s">
        <v>132</v>
      </c>
      <c r="C491" s="14" t="s">
        <v>14</v>
      </c>
      <c r="D491" s="9" t="s">
        <v>15</v>
      </c>
      <c r="E491" s="18"/>
      <c r="F491" s="16">
        <f t="shared" si="153"/>
        <v>0</v>
      </c>
      <c r="G491" s="16">
        <f t="shared" si="154"/>
        <v>0</v>
      </c>
    </row>
    <row r="492" spans="1:7" s="8" customFormat="1" ht="12.75" x14ac:dyDescent="0.2">
      <c r="A492" s="63" t="s">
        <v>849</v>
      </c>
      <c r="B492" s="56" t="s">
        <v>157</v>
      </c>
      <c r="C492" s="14" t="s">
        <v>14</v>
      </c>
      <c r="D492" s="9" t="s">
        <v>15</v>
      </c>
      <c r="E492" s="18"/>
      <c r="F492" s="16">
        <f t="shared" si="153"/>
        <v>0</v>
      </c>
      <c r="G492" s="16">
        <f t="shared" si="154"/>
        <v>0</v>
      </c>
    </row>
    <row r="493" spans="1:7" s="8" customFormat="1" ht="12.75" x14ac:dyDescent="0.2">
      <c r="A493" s="65" t="s">
        <v>850</v>
      </c>
      <c r="B493" s="61" t="s">
        <v>158</v>
      </c>
      <c r="C493" s="14" t="s">
        <v>14</v>
      </c>
      <c r="D493" s="9" t="s">
        <v>12</v>
      </c>
      <c r="E493" s="35">
        <f>ROUND((SUM(E494:E495)),2)</f>
        <v>0</v>
      </c>
      <c r="F493" s="35">
        <f>ROUND((SUM(F494:F495)),2)</f>
        <v>0</v>
      </c>
      <c r="G493" s="35">
        <f>ROUND((SUM(G494:G495)),2)</f>
        <v>0</v>
      </c>
    </row>
    <row r="494" spans="1:7" s="8" customFormat="1" ht="12.75" x14ac:dyDescent="0.2">
      <c r="A494" s="63" t="s">
        <v>851</v>
      </c>
      <c r="B494" s="56" t="s">
        <v>840</v>
      </c>
      <c r="C494" s="14" t="s">
        <v>14</v>
      </c>
      <c r="D494" s="9" t="s">
        <v>15</v>
      </c>
      <c r="F494" s="16">
        <f t="shared" si="153"/>
        <v>0</v>
      </c>
      <c r="G494" s="16">
        <f t="shared" si="154"/>
        <v>0</v>
      </c>
    </row>
    <row r="495" spans="1:7" s="8" customFormat="1" ht="12.75" x14ac:dyDescent="0.2">
      <c r="A495" s="63" t="s">
        <v>852</v>
      </c>
      <c r="B495" s="56" t="s">
        <v>853</v>
      </c>
      <c r="C495" s="14" t="s">
        <v>14</v>
      </c>
      <c r="D495" s="9" t="s">
        <v>15</v>
      </c>
      <c r="E495" s="18"/>
      <c r="F495" s="16">
        <f t="shared" si="153"/>
        <v>0</v>
      </c>
      <c r="G495" s="16">
        <f t="shared" si="154"/>
        <v>0</v>
      </c>
    </row>
    <row r="496" spans="1:7" s="8" customFormat="1" ht="12.75" x14ac:dyDescent="0.2">
      <c r="A496" s="65" t="s">
        <v>854</v>
      </c>
      <c r="B496" s="61" t="s">
        <v>841</v>
      </c>
      <c r="C496" s="14" t="s">
        <v>14</v>
      </c>
      <c r="D496" s="9" t="s">
        <v>12</v>
      </c>
      <c r="E496" s="35">
        <f>ROUND((SUM(E497:E500)),2)</f>
        <v>0</v>
      </c>
      <c r="F496" s="35">
        <f>ROUND((SUM(F497:F500)),2)</f>
        <v>0</v>
      </c>
      <c r="G496" s="35">
        <f>ROUND((SUM(G497:G500)),2)</f>
        <v>0</v>
      </c>
    </row>
    <row r="497" spans="1:7" s="8" customFormat="1" ht="12.75" x14ac:dyDescent="0.2">
      <c r="A497" s="63" t="s">
        <v>855</v>
      </c>
      <c r="B497" s="56" t="s">
        <v>842</v>
      </c>
      <c r="C497" s="14" t="s">
        <v>14</v>
      </c>
      <c r="D497" s="9" t="s">
        <v>15</v>
      </c>
      <c r="E497" s="18"/>
      <c r="F497" s="16">
        <f t="shared" si="153"/>
        <v>0</v>
      </c>
      <c r="G497" s="16">
        <f t="shared" si="154"/>
        <v>0</v>
      </c>
    </row>
    <row r="498" spans="1:7" s="8" customFormat="1" ht="12.75" x14ac:dyDescent="0.2">
      <c r="A498" s="63" t="s">
        <v>856</v>
      </c>
      <c r="B498" s="56" t="s">
        <v>843</v>
      </c>
      <c r="C498" s="14" t="s">
        <v>14</v>
      </c>
      <c r="D498" s="9" t="s">
        <v>15</v>
      </c>
      <c r="E498" s="18"/>
      <c r="F498" s="16">
        <f t="shared" si="153"/>
        <v>0</v>
      </c>
      <c r="G498" s="16">
        <f t="shared" si="154"/>
        <v>0</v>
      </c>
    </row>
    <row r="499" spans="1:7" s="8" customFormat="1" ht="12.75" x14ac:dyDescent="0.2">
      <c r="A499" s="63" t="s">
        <v>857</v>
      </c>
      <c r="B499" s="56" t="s">
        <v>844</v>
      </c>
      <c r="C499" s="14" t="s">
        <v>14</v>
      </c>
      <c r="D499" s="9" t="s">
        <v>15</v>
      </c>
      <c r="E499" s="18"/>
      <c r="F499" s="16">
        <f t="shared" si="153"/>
        <v>0</v>
      </c>
      <c r="G499" s="16">
        <f t="shared" si="154"/>
        <v>0</v>
      </c>
    </row>
    <row r="500" spans="1:7" s="8" customFormat="1" ht="12.75" x14ac:dyDescent="0.2">
      <c r="A500" s="63" t="s">
        <v>858</v>
      </c>
      <c r="B500" s="56" t="s">
        <v>845</v>
      </c>
      <c r="C500" s="14" t="s">
        <v>14</v>
      </c>
      <c r="D500" s="9" t="s">
        <v>15</v>
      </c>
      <c r="E500" s="18"/>
      <c r="F500" s="16">
        <f t="shared" si="153"/>
        <v>0</v>
      </c>
      <c r="G500" s="16">
        <f t="shared" si="154"/>
        <v>0</v>
      </c>
    </row>
    <row r="501" spans="1:7" s="8" customFormat="1" ht="12.75" x14ac:dyDescent="0.2">
      <c r="A501" s="63" t="s">
        <v>859</v>
      </c>
      <c r="B501" s="56" t="s">
        <v>846</v>
      </c>
      <c r="C501" s="14" t="s">
        <v>14</v>
      </c>
      <c r="D501" s="9" t="s">
        <v>15</v>
      </c>
      <c r="E501" s="18"/>
      <c r="F501" s="16">
        <f t="shared" si="153"/>
        <v>0</v>
      </c>
      <c r="G501" s="16">
        <f t="shared" si="154"/>
        <v>0</v>
      </c>
    </row>
    <row r="502" spans="1:7" s="8" customFormat="1" ht="12.75" x14ac:dyDescent="0.2">
      <c r="A502" s="63" t="s">
        <v>860</v>
      </c>
      <c r="B502" s="56" t="s">
        <v>833</v>
      </c>
      <c r="C502" s="14" t="s">
        <v>14</v>
      </c>
      <c r="D502" s="9" t="s">
        <v>15</v>
      </c>
      <c r="E502" s="18"/>
      <c r="F502" s="16">
        <f t="shared" si="153"/>
        <v>0</v>
      </c>
      <c r="G502" s="16">
        <f t="shared" si="154"/>
        <v>0</v>
      </c>
    </row>
    <row r="503" spans="1:7" s="8" customFormat="1" ht="12.75" x14ac:dyDescent="0.2">
      <c r="A503" s="63" t="s">
        <v>861</v>
      </c>
      <c r="B503" s="56" t="s">
        <v>847</v>
      </c>
      <c r="C503" s="14" t="s">
        <v>14</v>
      </c>
      <c r="D503" s="9" t="s">
        <v>15</v>
      </c>
      <c r="E503" s="18"/>
      <c r="F503" s="16">
        <f t="shared" si="153"/>
        <v>0</v>
      </c>
      <c r="G503" s="16">
        <f t="shared" si="154"/>
        <v>0</v>
      </c>
    </row>
    <row r="504" spans="1:7" s="8" customFormat="1" ht="12.75" x14ac:dyDescent="0.2">
      <c r="A504" s="65" t="s">
        <v>862</v>
      </c>
      <c r="B504" s="61" t="s">
        <v>863</v>
      </c>
      <c r="C504" s="14" t="s">
        <v>14</v>
      </c>
      <c r="D504" s="9" t="s">
        <v>15</v>
      </c>
      <c r="E504" s="18"/>
      <c r="F504" s="16">
        <f t="shared" si="153"/>
        <v>0</v>
      </c>
      <c r="G504" s="16">
        <f t="shared" si="154"/>
        <v>0</v>
      </c>
    </row>
    <row r="505" spans="1:7" s="8" customFormat="1" ht="12.75" x14ac:dyDescent="0.2">
      <c r="A505" s="65" t="s">
        <v>868</v>
      </c>
      <c r="B505" s="61" t="s">
        <v>869</v>
      </c>
      <c r="C505" s="14" t="s">
        <v>14</v>
      </c>
      <c r="D505" s="9" t="s">
        <v>12</v>
      </c>
      <c r="E505" s="35">
        <f>ROUND((SUM(E506:E509)),2)</f>
        <v>0</v>
      </c>
      <c r="F505" s="35">
        <f>ROUND((SUM(F506:F509)),2)</f>
        <v>0</v>
      </c>
      <c r="G505" s="35">
        <f>ROUND((SUM(G506:G509)),2)</f>
        <v>0</v>
      </c>
    </row>
    <row r="506" spans="1:7" s="8" customFormat="1" ht="12.75" x14ac:dyDescent="0.2">
      <c r="A506" s="63" t="s">
        <v>881</v>
      </c>
      <c r="B506" s="56" t="s">
        <v>864</v>
      </c>
      <c r="C506" s="14" t="s">
        <v>14</v>
      </c>
      <c r="D506" s="9" t="s">
        <v>15</v>
      </c>
      <c r="E506" s="18"/>
      <c r="F506" s="16">
        <f t="shared" si="153"/>
        <v>0</v>
      </c>
      <c r="G506" s="16">
        <f t="shared" si="154"/>
        <v>0</v>
      </c>
    </row>
    <row r="507" spans="1:7" s="8" customFormat="1" ht="12.75" x14ac:dyDescent="0.2">
      <c r="A507" s="63" t="s">
        <v>882</v>
      </c>
      <c r="B507" s="56" t="s">
        <v>865</v>
      </c>
      <c r="C507" s="14" t="s">
        <v>14</v>
      </c>
      <c r="D507" s="9" t="s">
        <v>15</v>
      </c>
      <c r="E507" s="18"/>
      <c r="F507" s="16">
        <f t="shared" si="153"/>
        <v>0</v>
      </c>
      <c r="G507" s="16">
        <f t="shared" si="154"/>
        <v>0</v>
      </c>
    </row>
    <row r="508" spans="1:7" s="8" customFormat="1" ht="12.75" x14ac:dyDescent="0.2">
      <c r="A508" s="63" t="s">
        <v>883</v>
      </c>
      <c r="B508" s="56" t="s">
        <v>866</v>
      </c>
      <c r="C508" s="14" t="s">
        <v>14</v>
      </c>
      <c r="D508" s="9" t="s">
        <v>15</v>
      </c>
      <c r="E508" s="18"/>
      <c r="F508" s="16">
        <f t="shared" si="153"/>
        <v>0</v>
      </c>
      <c r="G508" s="16">
        <f t="shared" si="154"/>
        <v>0</v>
      </c>
    </row>
    <row r="509" spans="1:7" s="8" customFormat="1" ht="12.75" x14ac:dyDescent="0.2">
      <c r="A509" s="63" t="s">
        <v>884</v>
      </c>
      <c r="B509" s="56" t="s">
        <v>867</v>
      </c>
      <c r="C509" s="14" t="s">
        <v>14</v>
      </c>
      <c r="D509" s="9" t="s">
        <v>15</v>
      </c>
      <c r="E509" s="18"/>
      <c r="F509" s="16">
        <f t="shared" si="153"/>
        <v>0</v>
      </c>
      <c r="G509" s="16">
        <f t="shared" si="154"/>
        <v>0</v>
      </c>
    </row>
    <row r="510" spans="1:7" s="8" customFormat="1" ht="12.75" x14ac:dyDescent="0.2">
      <c r="A510" s="65" t="s">
        <v>879</v>
      </c>
      <c r="B510" s="61" t="s">
        <v>870</v>
      </c>
      <c r="C510" s="14" t="s">
        <v>14</v>
      </c>
      <c r="D510" s="9" t="s">
        <v>15</v>
      </c>
      <c r="E510" s="51"/>
      <c r="F510" s="16">
        <f t="shared" si="153"/>
        <v>0</v>
      </c>
      <c r="G510" s="16">
        <f t="shared" si="154"/>
        <v>0</v>
      </c>
    </row>
    <row r="511" spans="1:7" s="8" customFormat="1" ht="12.75" x14ac:dyDescent="0.2">
      <c r="A511" s="65" t="s">
        <v>880</v>
      </c>
      <c r="B511" s="61" t="s">
        <v>892</v>
      </c>
      <c r="C511" s="14" t="s">
        <v>14</v>
      </c>
      <c r="D511" s="9" t="s">
        <v>12</v>
      </c>
      <c r="E511" s="35">
        <f>ROUND((SUM(E512:E519)),2)</f>
        <v>0</v>
      </c>
      <c r="F511" s="35">
        <f>ROUND((SUM(F512:F519)),2)</f>
        <v>0</v>
      </c>
      <c r="G511" s="35">
        <f>ROUND((SUM(G512:G519)),2)</f>
        <v>0</v>
      </c>
    </row>
    <row r="512" spans="1:7" s="8" customFormat="1" ht="12.75" x14ac:dyDescent="0.2">
      <c r="A512" s="63" t="s">
        <v>885</v>
      </c>
      <c r="B512" s="56" t="s">
        <v>871</v>
      </c>
      <c r="C512" s="14" t="s">
        <v>14</v>
      </c>
      <c r="D512" s="9" t="s">
        <v>15</v>
      </c>
      <c r="E512" s="18"/>
      <c r="F512" s="16">
        <f t="shared" si="153"/>
        <v>0</v>
      </c>
      <c r="G512" s="16">
        <f t="shared" si="154"/>
        <v>0</v>
      </c>
    </row>
    <row r="513" spans="1:7" s="8" customFormat="1" ht="12.75" x14ac:dyDescent="0.2">
      <c r="A513" s="63" t="s">
        <v>886</v>
      </c>
      <c r="B513" s="56" t="s">
        <v>872</v>
      </c>
      <c r="C513" s="14" t="s">
        <v>14</v>
      </c>
      <c r="D513" s="9" t="s">
        <v>15</v>
      </c>
      <c r="E513" s="18"/>
      <c r="F513" s="16">
        <f t="shared" si="153"/>
        <v>0</v>
      </c>
      <c r="G513" s="16">
        <f t="shared" si="154"/>
        <v>0</v>
      </c>
    </row>
    <row r="514" spans="1:7" s="8" customFormat="1" ht="12.75" x14ac:dyDescent="0.2">
      <c r="A514" s="63" t="s">
        <v>887</v>
      </c>
      <c r="B514" s="56" t="s">
        <v>873</v>
      </c>
      <c r="C514" s="14" t="s">
        <v>14</v>
      </c>
      <c r="D514" s="9" t="s">
        <v>15</v>
      </c>
      <c r="E514" s="18"/>
      <c r="F514" s="16">
        <f t="shared" si="153"/>
        <v>0</v>
      </c>
      <c r="G514" s="16">
        <f t="shared" si="154"/>
        <v>0</v>
      </c>
    </row>
    <row r="515" spans="1:7" s="8" customFormat="1" ht="12.75" x14ac:dyDescent="0.2">
      <c r="A515" s="63" t="s">
        <v>888</v>
      </c>
      <c r="B515" s="56" t="s">
        <v>874</v>
      </c>
      <c r="C515" s="14" t="s">
        <v>14</v>
      </c>
      <c r="D515" s="9" t="s">
        <v>15</v>
      </c>
      <c r="E515" s="18"/>
      <c r="F515" s="16">
        <f t="shared" si="153"/>
        <v>0</v>
      </c>
      <c r="G515" s="16">
        <f t="shared" si="154"/>
        <v>0</v>
      </c>
    </row>
    <row r="516" spans="1:7" s="8" customFormat="1" ht="12.75" x14ac:dyDescent="0.2">
      <c r="A516" s="63" t="s">
        <v>889</v>
      </c>
      <c r="B516" s="56" t="s">
        <v>875</v>
      </c>
      <c r="C516" s="14" t="s">
        <v>14</v>
      </c>
      <c r="D516" s="9" t="s">
        <v>15</v>
      </c>
      <c r="E516" s="18"/>
      <c r="F516" s="16">
        <f t="shared" si="153"/>
        <v>0</v>
      </c>
      <c r="G516" s="16">
        <f t="shared" si="154"/>
        <v>0</v>
      </c>
    </row>
    <row r="517" spans="1:7" s="8" customFormat="1" ht="12.75" x14ac:dyDescent="0.2">
      <c r="A517" s="63" t="s">
        <v>890</v>
      </c>
      <c r="B517" s="56" t="s">
        <v>876</v>
      </c>
      <c r="C517" s="14" t="s">
        <v>14</v>
      </c>
      <c r="D517" s="9" t="s">
        <v>15</v>
      </c>
      <c r="E517" s="18"/>
      <c r="F517" s="16">
        <f t="shared" si="153"/>
        <v>0</v>
      </c>
      <c r="G517" s="16">
        <f t="shared" si="154"/>
        <v>0</v>
      </c>
    </row>
    <row r="518" spans="1:7" s="8" customFormat="1" ht="12.75" x14ac:dyDescent="0.2">
      <c r="A518" s="63" t="s">
        <v>891</v>
      </c>
      <c r="B518" s="56" t="s">
        <v>877</v>
      </c>
      <c r="C518" s="14" t="s">
        <v>14</v>
      </c>
      <c r="D518" s="9" t="s">
        <v>15</v>
      </c>
      <c r="E518" s="18"/>
      <c r="F518" s="16">
        <f t="shared" si="153"/>
        <v>0</v>
      </c>
      <c r="G518" s="16">
        <f t="shared" si="154"/>
        <v>0</v>
      </c>
    </row>
    <row r="519" spans="1:7" s="8" customFormat="1" ht="12.75" x14ac:dyDescent="0.2">
      <c r="A519" s="63" t="s">
        <v>893</v>
      </c>
      <c r="B519" s="56" t="s">
        <v>878</v>
      </c>
      <c r="C519" s="14" t="s">
        <v>14</v>
      </c>
      <c r="D519" s="9" t="s">
        <v>15</v>
      </c>
      <c r="E519" s="18"/>
      <c r="F519" s="16">
        <f t="shared" si="153"/>
        <v>0</v>
      </c>
      <c r="G519" s="16">
        <f t="shared" si="154"/>
        <v>0</v>
      </c>
    </row>
    <row r="520" spans="1:7" s="8" customFormat="1" ht="12.75" x14ac:dyDescent="0.2">
      <c r="A520" s="36">
        <v>20</v>
      </c>
      <c r="B520" s="37" t="s">
        <v>894</v>
      </c>
      <c r="C520" s="40" t="s">
        <v>946</v>
      </c>
      <c r="D520" s="9" t="s">
        <v>12</v>
      </c>
      <c r="E520" s="35">
        <f>ROUND((SUM(E521:E526)),2)</f>
        <v>0</v>
      </c>
      <c r="F520" s="35">
        <f>ROUND((SUM(F521:F526)),2)</f>
        <v>0</v>
      </c>
      <c r="G520" s="35">
        <f>ROUND((SUM(G521:G526)),2)</f>
        <v>0</v>
      </c>
    </row>
    <row r="521" spans="1:7" s="8" customFormat="1" ht="12.75" x14ac:dyDescent="0.2">
      <c r="A521" s="63" t="s">
        <v>899</v>
      </c>
      <c r="B521" s="64" t="s">
        <v>874</v>
      </c>
      <c r="C521" s="67" t="s">
        <v>14</v>
      </c>
      <c r="D521" s="9" t="s">
        <v>15</v>
      </c>
      <c r="E521" s="15"/>
      <c r="F521" s="16">
        <f t="shared" ref="F521:F522" si="155">ROUND(E521*23%,2)</f>
        <v>0</v>
      </c>
      <c r="G521" s="16">
        <f t="shared" ref="G521:G522" si="156">ROUND(E521+F521,2)</f>
        <v>0</v>
      </c>
    </row>
    <row r="522" spans="1:7" s="8" customFormat="1" ht="12.75" x14ac:dyDescent="0.2">
      <c r="A522" s="63" t="s">
        <v>900</v>
      </c>
      <c r="B522" s="56" t="s">
        <v>895</v>
      </c>
      <c r="C522" s="14" t="s">
        <v>14</v>
      </c>
      <c r="D522" s="9" t="s">
        <v>15</v>
      </c>
      <c r="E522" s="18"/>
      <c r="F522" s="16">
        <f t="shared" si="155"/>
        <v>0</v>
      </c>
      <c r="G522" s="16">
        <f t="shared" si="156"/>
        <v>0</v>
      </c>
    </row>
    <row r="523" spans="1:7" s="8" customFormat="1" ht="12.75" x14ac:dyDescent="0.2">
      <c r="A523" s="63" t="s">
        <v>901</v>
      </c>
      <c r="B523" s="56" t="s">
        <v>346</v>
      </c>
      <c r="C523" s="14" t="s">
        <v>14</v>
      </c>
      <c r="D523" s="9" t="s">
        <v>15</v>
      </c>
      <c r="E523" s="18"/>
      <c r="F523" s="16">
        <f>ROUND(E523*23%,2)</f>
        <v>0</v>
      </c>
      <c r="G523" s="16">
        <f>ROUND(E523+F523,2)</f>
        <v>0</v>
      </c>
    </row>
    <row r="524" spans="1:7" s="8" customFormat="1" ht="12.75" x14ac:dyDescent="0.2">
      <c r="A524" s="63" t="s">
        <v>902</v>
      </c>
      <c r="B524" s="56" t="s">
        <v>896</v>
      </c>
      <c r="C524" s="14" t="s">
        <v>14</v>
      </c>
      <c r="D524" s="9" t="s">
        <v>15</v>
      </c>
      <c r="E524" s="18"/>
      <c r="F524" s="16">
        <f>ROUND(E524*23%,2)</f>
        <v>0</v>
      </c>
      <c r="G524" s="16">
        <f>ROUND(E524+F524,2)</f>
        <v>0</v>
      </c>
    </row>
    <row r="525" spans="1:7" s="8" customFormat="1" ht="12.75" x14ac:dyDescent="0.2">
      <c r="A525" s="63" t="s">
        <v>903</v>
      </c>
      <c r="B525" s="56" t="s">
        <v>347</v>
      </c>
      <c r="C525" s="14" t="s">
        <v>14</v>
      </c>
      <c r="D525" s="9" t="s">
        <v>15</v>
      </c>
      <c r="E525" s="18"/>
      <c r="F525" s="16">
        <f t="shared" ref="F525:F526" si="157">ROUND(E525*23%,2)</f>
        <v>0</v>
      </c>
      <c r="G525" s="16">
        <f t="shared" ref="G525:G526" si="158">ROUND(E525+F525,2)</f>
        <v>0</v>
      </c>
    </row>
    <row r="526" spans="1:7" s="8" customFormat="1" ht="12.75" x14ac:dyDescent="0.2">
      <c r="A526" s="63" t="s">
        <v>904</v>
      </c>
      <c r="B526" s="56" t="s">
        <v>188</v>
      </c>
      <c r="C526" s="14" t="s">
        <v>14</v>
      </c>
      <c r="D526" s="9" t="s">
        <v>15</v>
      </c>
      <c r="E526" s="18"/>
      <c r="F526" s="16">
        <f t="shared" si="157"/>
        <v>0</v>
      </c>
      <c r="G526" s="16">
        <f t="shared" si="158"/>
        <v>0</v>
      </c>
    </row>
    <row r="527" spans="1:7" s="8" customFormat="1" ht="12.75" x14ac:dyDescent="0.2">
      <c r="A527" s="42"/>
      <c r="B527" s="45" t="s">
        <v>0</v>
      </c>
      <c r="C527" s="14" t="s">
        <v>14</v>
      </c>
      <c r="D527" s="9" t="s">
        <v>12</v>
      </c>
      <c r="E527" s="35">
        <f>ROUND(E10+E43+E52+E63+E83+E119+E130+E133+E140+E224+E249+E419+E429+E437+E448+E458+E466+E474+E476+E520,2)</f>
        <v>0</v>
      </c>
      <c r="F527" s="35">
        <f>ROUND(F10+F43+F52+F63+F83+F119+F130+F133+F140+F224+F249+F419+F429+F437+F448+F458+F466+F474+F476+F520,2)</f>
        <v>0</v>
      </c>
      <c r="G527" s="35">
        <f>ROUND(G10+G43+G52+G63+G83+G119+G130+G133+G140+G224+G249+G419+G429+G437+G448+G458+G466+G474+G476+G520,2)</f>
        <v>0</v>
      </c>
    </row>
    <row r="529" spans="5:7" x14ac:dyDescent="0.25">
      <c r="G529" s="46"/>
    </row>
    <row r="530" spans="5:7" x14ac:dyDescent="0.25">
      <c r="E530" s="46"/>
      <c r="F530" s="46"/>
      <c r="G530" s="46"/>
    </row>
    <row r="531" spans="5:7" x14ac:dyDescent="0.25">
      <c r="E531" s="60"/>
      <c r="F531" s="60"/>
      <c r="G531" s="60"/>
    </row>
    <row r="532" spans="5:7" x14ac:dyDescent="0.25">
      <c r="E532" s="46"/>
      <c r="F532" s="46"/>
      <c r="G532" s="46"/>
    </row>
    <row r="534" spans="5:7" x14ac:dyDescent="0.25">
      <c r="E534" s="46"/>
      <c r="F534" s="46"/>
      <c r="G534" s="46"/>
    </row>
    <row r="535" spans="5:7" x14ac:dyDescent="0.25">
      <c r="E535" s="46"/>
      <c r="F535" s="46"/>
      <c r="G535" s="46"/>
    </row>
    <row r="536" spans="5:7" x14ac:dyDescent="0.25">
      <c r="E536" s="46"/>
      <c r="F536" s="46"/>
      <c r="G536" s="46"/>
    </row>
    <row r="537" spans="5:7" x14ac:dyDescent="0.25">
      <c r="G537" s="46"/>
    </row>
  </sheetData>
  <sheetProtection formatCells="0" formatColumns="0" formatRows="0" insertColumns="0" insertRows="0" insertHyperlinks="0" deleteColumns="0" deleteRows="0"/>
  <mergeCells count="3">
    <mergeCell ref="B1:G1"/>
    <mergeCell ref="E2:G2"/>
    <mergeCell ref="A4:G4"/>
  </mergeCells>
  <printOptions horizontalCentered="1"/>
  <pageMargins left="0.39370078740157483" right="0.39370078740157483" top="0.39370078740157483" bottom="0.39370078740157483" header="0.31496062992125984" footer="0.31496062992125984"/>
  <pageSetup paperSize="8" scale="80" orientation="portrait" r:id="rId1"/>
  <headerFooter alignWithMargins="0">
    <oddFooter>&amp;RStrona &amp;P</oddFooter>
  </headerFooter>
  <ignoredErrors>
    <ignoredError sqref="E39" formulaRange="1"/>
    <ignoredError sqref="F95:G95 F127:G1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5"/>
  <sheetViews>
    <sheetView workbookViewId="0">
      <selection activeCell="C11" sqref="C11"/>
    </sheetView>
  </sheetViews>
  <sheetFormatPr defaultRowHeight="15" x14ac:dyDescent="0.25"/>
  <cols>
    <col min="3" max="3" width="26.85546875" customWidth="1"/>
    <col min="4" max="4" width="15.42578125" customWidth="1"/>
  </cols>
  <sheetData>
    <row r="65" spans="1:1" x14ac:dyDescent="0.25">
      <c r="A65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TWES for pust</vt:lpstr>
      <vt:lpstr>Arkusz1</vt:lpstr>
      <vt:lpstr>'TWES for pust'!Obszar_wydruku</vt:lpstr>
      <vt:lpstr>'TWES for pust'!Tytuły_wydruku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</dc:creator>
  <cp:lastModifiedBy>Kali</cp:lastModifiedBy>
  <cp:lastPrinted>2017-06-07T09:10:04Z</cp:lastPrinted>
  <dcterms:created xsi:type="dcterms:W3CDTF">2013-11-12T09:30:40Z</dcterms:created>
  <dcterms:modified xsi:type="dcterms:W3CDTF">2017-12-22T16:14:57Z</dcterms:modified>
</cp:coreProperties>
</file>